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vobodaLa\Documents\AKCE\přípravdné údržbové akce\Lomnice nad Popelkou - Nová Ves nad Popelkou\Nová složka\"/>
    </mc:Choice>
  </mc:AlternateContent>
  <bookViews>
    <workbookView xWindow="0" yWindow="0" windowWidth="28800" windowHeight="12345"/>
  </bookViews>
  <sheets>
    <sheet name="Rekapitulace stavby" sheetId="1" r:id="rId1"/>
    <sheet name="SO 01 - Železniční svršek" sheetId="2" r:id="rId2"/>
    <sheet name="SO 02 - Železniční přejez..." sheetId="3" r:id="rId3"/>
    <sheet name="SO 03 - VRN" sheetId="4" r:id="rId4"/>
    <sheet name="Pokyny pro vyplnění" sheetId="5" r:id="rId5"/>
  </sheets>
  <definedNames>
    <definedName name="_xlnm._FilterDatabase" localSheetId="1" hidden="1">'SO 01 - Železniční svršek'!$C$82:$K$276</definedName>
    <definedName name="_xlnm._FilterDatabase" localSheetId="2" hidden="1">'SO 02 - Železniční přejez...'!$C$78:$K$146</definedName>
    <definedName name="_xlnm._FilterDatabase" localSheetId="3" hidden="1">'SO 03 - VRN'!$C$79:$K$86</definedName>
    <definedName name="_xlnm.Print_Titles" localSheetId="0">'Rekapitulace stavby'!$52:$52</definedName>
    <definedName name="_xlnm.Print_Titles" localSheetId="1">'SO 01 - Železniční svršek'!$82:$82</definedName>
    <definedName name="_xlnm.Print_Titles" localSheetId="2">'SO 02 - Železniční přejez...'!$78:$78</definedName>
    <definedName name="_xlnm.Print_Titles" localSheetId="3">'SO 03 - VRN'!$79:$79</definedName>
    <definedName name="_xlnm.Print_Area" localSheetId="4">'Pokyny pro vyplnění'!$B$2:$K$71,'Pokyny pro vyplnění'!$B$74:$K$118,'Pokyny pro vyplnění'!$B$121:$K$161,'Pokyny pro vyplnění'!$B$164:$K$218</definedName>
    <definedName name="_xlnm.Print_Area" localSheetId="0">'Rekapitulace stavby'!$D$4:$AO$36,'Rekapitulace stavby'!$C$42:$AQ$58</definedName>
    <definedName name="_xlnm.Print_Area" localSheetId="1">'SO 01 - Železniční svršek'!$C$4:$J$39,'SO 01 - Železniční svršek'!$C$45:$J$64,'SO 01 - Železniční svršek'!$C$70:$K$276</definedName>
    <definedName name="_xlnm.Print_Area" localSheetId="2">'SO 02 - Železniční přejez...'!$C$4:$J$39,'SO 02 - Železniční přejez...'!$C$45:$J$60,'SO 02 - Železniční přejez...'!$C$66:$K$146</definedName>
    <definedName name="_xlnm.Print_Area" localSheetId="3">'SO 03 - VRN'!$C$4:$J$39,'SO 03 - VRN'!$C$45:$J$61,'SO 03 - VRN'!$C$67:$K$86</definedName>
  </definedNames>
  <calcPr calcId="162913"/>
</workbook>
</file>

<file path=xl/calcChain.xml><?xml version="1.0" encoding="utf-8"?>
<calcChain xmlns="http://schemas.openxmlformats.org/spreadsheetml/2006/main">
  <c r="J37" i="4" l="1"/>
  <c r="J36" i="4"/>
  <c r="AY57" i="1"/>
  <c r="J35" i="4"/>
  <c r="AX57" i="1" s="1"/>
  <c r="BI86" i="4"/>
  <c r="BH86" i="4"/>
  <c r="BG86" i="4"/>
  <c r="BF86" i="4"/>
  <c r="T86" i="4"/>
  <c r="R86" i="4"/>
  <c r="P86" i="4"/>
  <c r="BI85" i="4"/>
  <c r="BH85" i="4"/>
  <c r="BG85" i="4"/>
  <c r="BF85" i="4"/>
  <c r="T85" i="4"/>
  <c r="R85" i="4"/>
  <c r="P85" i="4"/>
  <c r="BI84" i="4"/>
  <c r="BH84" i="4"/>
  <c r="BG84" i="4"/>
  <c r="BF84" i="4"/>
  <c r="T84" i="4"/>
  <c r="R84" i="4"/>
  <c r="P84" i="4"/>
  <c r="BI83" i="4"/>
  <c r="BH83" i="4"/>
  <c r="BG83" i="4"/>
  <c r="BF83" i="4"/>
  <c r="T83" i="4"/>
  <c r="R83" i="4"/>
  <c r="P83" i="4"/>
  <c r="BI82" i="4"/>
  <c r="BH82" i="4"/>
  <c r="BG82" i="4"/>
  <c r="BF82" i="4"/>
  <c r="T82" i="4"/>
  <c r="R82" i="4"/>
  <c r="P82" i="4"/>
  <c r="F74" i="4"/>
  <c r="E72" i="4"/>
  <c r="F52" i="4"/>
  <c r="E50" i="4"/>
  <c r="J24" i="4"/>
  <c r="E24" i="4"/>
  <c r="J77" i="4" s="1"/>
  <c r="J23" i="4"/>
  <c r="J21" i="4"/>
  <c r="E21" i="4"/>
  <c r="J54" i="4"/>
  <c r="J20" i="4"/>
  <c r="J18" i="4"/>
  <c r="E18" i="4"/>
  <c r="F55" i="4"/>
  <c r="J17" i="4"/>
  <c r="J15" i="4"/>
  <c r="E15" i="4"/>
  <c r="F54" i="4" s="1"/>
  <c r="J14" i="4"/>
  <c r="J12" i="4"/>
  <c r="J52" i="4"/>
  <c r="E7" i="4"/>
  <c r="E70" i="4"/>
  <c r="J37" i="3"/>
  <c r="J36" i="3"/>
  <c r="AY56" i="1"/>
  <c r="J35" i="3"/>
  <c r="AX56" i="1"/>
  <c r="BI146" i="3"/>
  <c r="BH146" i="3"/>
  <c r="BG146" i="3"/>
  <c r="BF146" i="3"/>
  <c r="T146" i="3"/>
  <c r="R146" i="3"/>
  <c r="P146" i="3"/>
  <c r="BI144" i="3"/>
  <c r="BH144" i="3"/>
  <c r="BG144" i="3"/>
  <c r="BF144" i="3"/>
  <c r="T144" i="3"/>
  <c r="R144" i="3"/>
  <c r="P144" i="3"/>
  <c r="BI141" i="3"/>
  <c r="BH141" i="3"/>
  <c r="BG141" i="3"/>
  <c r="BF141" i="3"/>
  <c r="T141" i="3"/>
  <c r="R141" i="3"/>
  <c r="P141" i="3"/>
  <c r="BI138" i="3"/>
  <c r="BH138" i="3"/>
  <c r="BG138" i="3"/>
  <c r="BF138" i="3"/>
  <c r="T138" i="3"/>
  <c r="R138" i="3"/>
  <c r="P138" i="3"/>
  <c r="BI135" i="3"/>
  <c r="BH135" i="3"/>
  <c r="BG135" i="3"/>
  <c r="BF135" i="3"/>
  <c r="T135" i="3"/>
  <c r="R135" i="3"/>
  <c r="P135" i="3"/>
  <c r="BI132" i="3"/>
  <c r="BH132" i="3"/>
  <c r="BG132" i="3"/>
  <c r="BF132" i="3"/>
  <c r="T132" i="3"/>
  <c r="R132" i="3"/>
  <c r="P132" i="3"/>
  <c r="BI130" i="3"/>
  <c r="BH130" i="3"/>
  <c r="BG130" i="3"/>
  <c r="BF130" i="3"/>
  <c r="T130" i="3"/>
  <c r="R130" i="3"/>
  <c r="P130" i="3"/>
  <c r="BI127" i="3"/>
  <c r="BH127" i="3"/>
  <c r="BG127" i="3"/>
  <c r="BF127" i="3"/>
  <c r="T127" i="3"/>
  <c r="R127" i="3"/>
  <c r="P127" i="3"/>
  <c r="BI126" i="3"/>
  <c r="BH126" i="3"/>
  <c r="BG126" i="3"/>
  <c r="BF126" i="3"/>
  <c r="T126" i="3"/>
  <c r="R126" i="3"/>
  <c r="P126" i="3"/>
  <c r="BI125" i="3"/>
  <c r="BH125" i="3"/>
  <c r="BG125" i="3"/>
  <c r="BF125" i="3"/>
  <c r="T125" i="3"/>
  <c r="R125" i="3"/>
  <c r="P125" i="3"/>
  <c r="BI124" i="3"/>
  <c r="BH124" i="3"/>
  <c r="BG124" i="3"/>
  <c r="BF124" i="3"/>
  <c r="T124" i="3"/>
  <c r="R124" i="3"/>
  <c r="P124" i="3"/>
  <c r="BI123" i="3"/>
  <c r="BH123" i="3"/>
  <c r="BG123" i="3"/>
  <c r="BF123" i="3"/>
  <c r="T123" i="3"/>
  <c r="R123" i="3"/>
  <c r="P123" i="3"/>
  <c r="BI122" i="3"/>
  <c r="BH122" i="3"/>
  <c r="BG122" i="3"/>
  <c r="BF122" i="3"/>
  <c r="T122" i="3"/>
  <c r="R122" i="3"/>
  <c r="P122" i="3"/>
  <c r="BI118" i="3"/>
  <c r="BH118" i="3"/>
  <c r="BG118" i="3"/>
  <c r="BF118" i="3"/>
  <c r="T118" i="3"/>
  <c r="R118" i="3"/>
  <c r="P118" i="3"/>
  <c r="BI114" i="3"/>
  <c r="BH114" i="3"/>
  <c r="BG114" i="3"/>
  <c r="BF114" i="3"/>
  <c r="T114" i="3"/>
  <c r="R114" i="3"/>
  <c r="P114" i="3"/>
  <c r="BI113" i="3"/>
  <c r="BH113" i="3"/>
  <c r="BG113" i="3"/>
  <c r="BF113" i="3"/>
  <c r="T113" i="3"/>
  <c r="R113" i="3"/>
  <c r="P113" i="3"/>
  <c r="BI109" i="3"/>
  <c r="BH109" i="3"/>
  <c r="BG109" i="3"/>
  <c r="BF109" i="3"/>
  <c r="T109" i="3"/>
  <c r="R109" i="3"/>
  <c r="P109" i="3"/>
  <c r="BI104" i="3"/>
  <c r="BH104" i="3"/>
  <c r="BG104" i="3"/>
  <c r="BF104" i="3"/>
  <c r="T104" i="3"/>
  <c r="R104" i="3"/>
  <c r="P104" i="3"/>
  <c r="BI100" i="3"/>
  <c r="BH100" i="3"/>
  <c r="BG100" i="3"/>
  <c r="BF100" i="3"/>
  <c r="T100" i="3"/>
  <c r="R100" i="3"/>
  <c r="P100" i="3"/>
  <c r="BI96" i="3"/>
  <c r="BH96" i="3"/>
  <c r="BG96" i="3"/>
  <c r="BF96" i="3"/>
  <c r="T96" i="3"/>
  <c r="R96" i="3"/>
  <c r="P96" i="3"/>
  <c r="BI92" i="3"/>
  <c r="BH92" i="3"/>
  <c r="BG92" i="3"/>
  <c r="BF92" i="3"/>
  <c r="T92" i="3"/>
  <c r="R92" i="3"/>
  <c r="P92" i="3"/>
  <c r="BI88" i="3"/>
  <c r="BH88" i="3"/>
  <c r="BG88" i="3"/>
  <c r="BF88" i="3"/>
  <c r="T88" i="3"/>
  <c r="R88" i="3"/>
  <c r="P88" i="3"/>
  <c r="BI84" i="3"/>
  <c r="BH84" i="3"/>
  <c r="BG84" i="3"/>
  <c r="BF84" i="3"/>
  <c r="T84" i="3"/>
  <c r="R84" i="3"/>
  <c r="P84" i="3"/>
  <c r="BI80" i="3"/>
  <c r="BH80" i="3"/>
  <c r="BG80" i="3"/>
  <c r="BF80" i="3"/>
  <c r="T80" i="3"/>
  <c r="R80" i="3"/>
  <c r="P80" i="3"/>
  <c r="F73" i="3"/>
  <c r="E71" i="3"/>
  <c r="F52" i="3"/>
  <c r="E50" i="3"/>
  <c r="J24" i="3"/>
  <c r="E24" i="3"/>
  <c r="J76" i="3"/>
  <c r="J23" i="3"/>
  <c r="J21" i="3"/>
  <c r="E21" i="3"/>
  <c r="J54" i="3" s="1"/>
  <c r="J20" i="3"/>
  <c r="J18" i="3"/>
  <c r="E18" i="3"/>
  <c r="F76" i="3"/>
  <c r="J17" i="3"/>
  <c r="J15" i="3"/>
  <c r="E15" i="3"/>
  <c r="F75" i="3"/>
  <c r="J14" i="3"/>
  <c r="J12" i="3"/>
  <c r="J73" i="3"/>
  <c r="E7" i="3"/>
  <c r="E48" i="3"/>
  <c r="J37" i="2"/>
  <c r="J36" i="2"/>
  <c r="AY55" i="1"/>
  <c r="J35" i="2"/>
  <c r="AX55" i="1"/>
  <c r="BI276" i="2"/>
  <c r="BH276" i="2"/>
  <c r="BG276" i="2"/>
  <c r="BF276" i="2"/>
  <c r="T276" i="2"/>
  <c r="T275" i="2" s="1"/>
  <c r="R276" i="2"/>
  <c r="R275" i="2"/>
  <c r="P276" i="2"/>
  <c r="P275" i="2"/>
  <c r="BI273" i="2"/>
  <c r="BH273" i="2"/>
  <c r="BG273" i="2"/>
  <c r="BF273" i="2"/>
  <c r="T273" i="2"/>
  <c r="R273" i="2"/>
  <c r="P273" i="2"/>
  <c r="BI270" i="2"/>
  <c r="BH270" i="2"/>
  <c r="BG270" i="2"/>
  <c r="BF270" i="2"/>
  <c r="T270" i="2"/>
  <c r="R270" i="2"/>
  <c r="P270" i="2"/>
  <c r="BI268" i="2"/>
  <c r="BH268" i="2"/>
  <c r="BG268" i="2"/>
  <c r="BF268" i="2"/>
  <c r="T268" i="2"/>
  <c r="R268" i="2"/>
  <c r="P268" i="2"/>
  <c r="BI266" i="2"/>
  <c r="BH266" i="2"/>
  <c r="BG266" i="2"/>
  <c r="BF266" i="2"/>
  <c r="T266" i="2"/>
  <c r="R266" i="2"/>
  <c r="P266" i="2"/>
  <c r="BI261" i="2"/>
  <c r="BH261" i="2"/>
  <c r="BG261" i="2"/>
  <c r="BF261" i="2"/>
  <c r="T261" i="2"/>
  <c r="R261" i="2"/>
  <c r="P261" i="2"/>
  <c r="BI256" i="2"/>
  <c r="BH256" i="2"/>
  <c r="BG256" i="2"/>
  <c r="BF256" i="2"/>
  <c r="T256" i="2"/>
  <c r="R256" i="2"/>
  <c r="P256" i="2"/>
  <c r="BI251" i="2"/>
  <c r="BH251" i="2"/>
  <c r="BG251" i="2"/>
  <c r="BF251" i="2"/>
  <c r="T251" i="2"/>
  <c r="R251" i="2"/>
  <c r="P251" i="2"/>
  <c r="BI246" i="2"/>
  <c r="BH246" i="2"/>
  <c r="BG246" i="2"/>
  <c r="BF246" i="2"/>
  <c r="T246" i="2"/>
  <c r="R246" i="2"/>
  <c r="P246" i="2"/>
  <c r="BI243" i="2"/>
  <c r="BH243" i="2"/>
  <c r="BG243" i="2"/>
  <c r="BF243" i="2"/>
  <c r="T243" i="2"/>
  <c r="R243" i="2"/>
  <c r="P243" i="2"/>
  <c r="BI240" i="2"/>
  <c r="BH240" i="2"/>
  <c r="BG240" i="2"/>
  <c r="BF240" i="2"/>
  <c r="T240" i="2"/>
  <c r="R240" i="2"/>
  <c r="P240" i="2"/>
  <c r="BI237" i="2"/>
  <c r="BH237" i="2"/>
  <c r="BG237" i="2"/>
  <c r="BF237" i="2"/>
  <c r="T237" i="2"/>
  <c r="R237" i="2"/>
  <c r="P237" i="2"/>
  <c r="BI234" i="2"/>
  <c r="BH234" i="2"/>
  <c r="BG234" i="2"/>
  <c r="BF234" i="2"/>
  <c r="T234" i="2"/>
  <c r="R234" i="2"/>
  <c r="P234" i="2"/>
  <c r="BI231" i="2"/>
  <c r="BH231" i="2"/>
  <c r="BG231" i="2"/>
  <c r="BF231" i="2"/>
  <c r="T231" i="2"/>
  <c r="R231" i="2"/>
  <c r="P231" i="2"/>
  <c r="BI230" i="2"/>
  <c r="BH230" i="2"/>
  <c r="BG230" i="2"/>
  <c r="BF230" i="2"/>
  <c r="T230" i="2"/>
  <c r="R230" i="2"/>
  <c r="P230" i="2"/>
  <c r="BI224" i="2"/>
  <c r="BH224" i="2"/>
  <c r="BG224" i="2"/>
  <c r="BF224" i="2"/>
  <c r="T224" i="2"/>
  <c r="R224" i="2"/>
  <c r="P224" i="2"/>
  <c r="BI219" i="2"/>
  <c r="BH219" i="2"/>
  <c r="BG219" i="2"/>
  <c r="BF219" i="2"/>
  <c r="T219" i="2"/>
  <c r="R219" i="2"/>
  <c r="P219" i="2"/>
  <c r="BI215" i="2"/>
  <c r="BH215" i="2"/>
  <c r="BG215" i="2"/>
  <c r="BF215" i="2"/>
  <c r="T215" i="2"/>
  <c r="R215" i="2"/>
  <c r="P215" i="2"/>
  <c r="BI211" i="2"/>
  <c r="BH211" i="2"/>
  <c r="BG211" i="2"/>
  <c r="BF211" i="2"/>
  <c r="T211" i="2"/>
  <c r="R211" i="2"/>
  <c r="P211" i="2"/>
  <c r="BI207" i="2"/>
  <c r="BH207" i="2"/>
  <c r="BG207" i="2"/>
  <c r="BF207" i="2"/>
  <c r="T207" i="2"/>
  <c r="R207" i="2"/>
  <c r="P207" i="2"/>
  <c r="BI202" i="2"/>
  <c r="BH202" i="2"/>
  <c r="BG202" i="2"/>
  <c r="BF202" i="2"/>
  <c r="T202" i="2"/>
  <c r="R202" i="2"/>
  <c r="P202" i="2"/>
  <c r="BI198" i="2"/>
  <c r="BH198" i="2"/>
  <c r="BG198" i="2"/>
  <c r="BF198" i="2"/>
  <c r="T198" i="2"/>
  <c r="R198" i="2"/>
  <c r="P198" i="2"/>
  <c r="BI195" i="2"/>
  <c r="BH195" i="2"/>
  <c r="BG195" i="2"/>
  <c r="BF195" i="2"/>
  <c r="T195" i="2"/>
  <c r="R195" i="2"/>
  <c r="P195" i="2"/>
  <c r="BI191" i="2"/>
  <c r="BH191" i="2"/>
  <c r="BG191" i="2"/>
  <c r="BF191" i="2"/>
  <c r="T191" i="2"/>
  <c r="R191" i="2"/>
  <c r="P191" i="2"/>
  <c r="BI186" i="2"/>
  <c r="BH186" i="2"/>
  <c r="BG186" i="2"/>
  <c r="BF186" i="2"/>
  <c r="T186" i="2"/>
  <c r="R186" i="2"/>
  <c r="P186" i="2"/>
  <c r="BI183" i="2"/>
  <c r="BH183" i="2"/>
  <c r="BG183" i="2"/>
  <c r="BF183" i="2"/>
  <c r="T183" i="2"/>
  <c r="R183" i="2"/>
  <c r="P183" i="2"/>
  <c r="BI179" i="2"/>
  <c r="BH179" i="2"/>
  <c r="BG179" i="2"/>
  <c r="BF179" i="2"/>
  <c r="T179" i="2"/>
  <c r="R179" i="2"/>
  <c r="P179" i="2"/>
  <c r="BI174" i="2"/>
  <c r="BH174" i="2"/>
  <c r="BG174" i="2"/>
  <c r="BF174" i="2"/>
  <c r="T174" i="2"/>
  <c r="R174" i="2"/>
  <c r="P174" i="2"/>
  <c r="BI169" i="2"/>
  <c r="BH169" i="2"/>
  <c r="BG169" i="2"/>
  <c r="BF169" i="2"/>
  <c r="T169" i="2"/>
  <c r="R169" i="2"/>
  <c r="P169" i="2"/>
  <c r="BI165" i="2"/>
  <c r="BH165" i="2"/>
  <c r="BG165" i="2"/>
  <c r="BF165" i="2"/>
  <c r="T165" i="2"/>
  <c r="R165" i="2"/>
  <c r="P165" i="2"/>
  <c r="BI158" i="2"/>
  <c r="BH158" i="2"/>
  <c r="BG158" i="2"/>
  <c r="BF158" i="2"/>
  <c r="T158" i="2"/>
  <c r="R158" i="2"/>
  <c r="P158" i="2"/>
  <c r="BI151" i="2"/>
  <c r="BH151" i="2"/>
  <c r="BG151" i="2"/>
  <c r="BF151" i="2"/>
  <c r="T151" i="2"/>
  <c r="R151" i="2"/>
  <c r="P151" i="2"/>
  <c r="BI148" i="2"/>
  <c r="BH148" i="2"/>
  <c r="BG148" i="2"/>
  <c r="BF148" i="2"/>
  <c r="T148" i="2"/>
  <c r="R148" i="2"/>
  <c r="P148" i="2"/>
  <c r="BI143" i="2"/>
  <c r="BH143" i="2"/>
  <c r="BG143" i="2"/>
  <c r="BF143" i="2"/>
  <c r="T143" i="2"/>
  <c r="R143" i="2"/>
  <c r="P143" i="2"/>
  <c r="BI139" i="2"/>
  <c r="BH139" i="2"/>
  <c r="BG139" i="2"/>
  <c r="BF139" i="2"/>
  <c r="T139" i="2"/>
  <c r="R139" i="2"/>
  <c r="P139" i="2"/>
  <c r="BI135" i="2"/>
  <c r="BH135" i="2"/>
  <c r="BG135" i="2"/>
  <c r="BF135" i="2"/>
  <c r="T135" i="2"/>
  <c r="R135" i="2"/>
  <c r="P135" i="2"/>
  <c r="BI131" i="2"/>
  <c r="BH131" i="2"/>
  <c r="BG131" i="2"/>
  <c r="BF131" i="2"/>
  <c r="T131" i="2"/>
  <c r="R131" i="2"/>
  <c r="P131" i="2"/>
  <c r="BI127" i="2"/>
  <c r="BH127" i="2"/>
  <c r="BG127" i="2"/>
  <c r="BF127" i="2"/>
  <c r="T127" i="2"/>
  <c r="R127" i="2"/>
  <c r="P127" i="2"/>
  <c r="BI122" i="2"/>
  <c r="BH122" i="2"/>
  <c r="BG122" i="2"/>
  <c r="BF122" i="2"/>
  <c r="T122" i="2"/>
  <c r="R122" i="2"/>
  <c r="P122" i="2"/>
  <c r="BI117" i="2"/>
  <c r="BH117" i="2"/>
  <c r="BG117" i="2"/>
  <c r="BF117" i="2"/>
  <c r="T117" i="2"/>
  <c r="R117" i="2"/>
  <c r="P117" i="2"/>
  <c r="BI112" i="2"/>
  <c r="BH112" i="2"/>
  <c r="BG112" i="2"/>
  <c r="BF112" i="2"/>
  <c r="T112" i="2"/>
  <c r="R112" i="2"/>
  <c r="P112" i="2"/>
  <c r="BI109" i="2"/>
  <c r="BH109" i="2"/>
  <c r="BG109" i="2"/>
  <c r="BF109" i="2"/>
  <c r="T109" i="2"/>
  <c r="R109" i="2"/>
  <c r="P109" i="2"/>
  <c r="BI104" i="2"/>
  <c r="BH104" i="2"/>
  <c r="BG104" i="2"/>
  <c r="BF104" i="2"/>
  <c r="T104" i="2"/>
  <c r="R104" i="2"/>
  <c r="P104" i="2"/>
  <c r="BI99" i="2"/>
  <c r="BH99" i="2"/>
  <c r="BG99" i="2"/>
  <c r="BF99" i="2"/>
  <c r="T99" i="2"/>
  <c r="R99" i="2"/>
  <c r="P99" i="2"/>
  <c r="BI94" i="2"/>
  <c r="BH94" i="2"/>
  <c r="BG94" i="2"/>
  <c r="BF94" i="2"/>
  <c r="T94" i="2"/>
  <c r="R94" i="2"/>
  <c r="P94" i="2"/>
  <c r="BI89" i="2"/>
  <c r="BH89" i="2"/>
  <c r="BG89" i="2"/>
  <c r="BF89" i="2"/>
  <c r="T89" i="2"/>
  <c r="R89" i="2"/>
  <c r="P89" i="2"/>
  <c r="BI85" i="2"/>
  <c r="BH85" i="2"/>
  <c r="BG85" i="2"/>
  <c r="BF85" i="2"/>
  <c r="T85" i="2"/>
  <c r="R85" i="2"/>
  <c r="P85" i="2"/>
  <c r="F77" i="2"/>
  <c r="E75" i="2"/>
  <c r="F52" i="2"/>
  <c r="E50" i="2"/>
  <c r="J24" i="2"/>
  <c r="E24" i="2"/>
  <c r="J80" i="2" s="1"/>
  <c r="J23" i="2"/>
  <c r="J21" i="2"/>
  <c r="E21" i="2"/>
  <c r="J79" i="2" s="1"/>
  <c r="J20" i="2"/>
  <c r="J18" i="2"/>
  <c r="E18" i="2"/>
  <c r="F80" i="2" s="1"/>
  <c r="J17" i="2"/>
  <c r="J15" i="2"/>
  <c r="E15" i="2"/>
  <c r="F79" i="2" s="1"/>
  <c r="J14" i="2"/>
  <c r="J12" i="2"/>
  <c r="J77" i="2"/>
  <c r="E7" i="2"/>
  <c r="E73" i="2"/>
  <c r="L50" i="1"/>
  <c r="AM50" i="1"/>
  <c r="AM49" i="1"/>
  <c r="L49" i="1"/>
  <c r="AM47" i="1"/>
  <c r="L47" i="1"/>
  <c r="L45" i="1"/>
  <c r="L44" i="1"/>
  <c r="J191" i="2"/>
  <c r="J85" i="4"/>
  <c r="BK207" i="2"/>
  <c r="BK127" i="2"/>
  <c r="J83" i="4"/>
  <c r="J251" i="2"/>
  <c r="J127" i="3"/>
  <c r="BK240" i="2"/>
  <c r="BK139" i="2"/>
  <c r="BK135" i="3"/>
  <c r="J215" i="2"/>
  <c r="J144" i="3"/>
  <c r="BK112" i="2"/>
  <c r="J118" i="3"/>
  <c r="BK256" i="2"/>
  <c r="J186" i="2"/>
  <c r="J165" i="2"/>
  <c r="BK122" i="3"/>
  <c r="J202" i="2"/>
  <c r="J256" i="2"/>
  <c r="J151" i="2"/>
  <c r="BK237" i="2"/>
  <c r="AS54" i="1"/>
  <c r="J125" i="3"/>
  <c r="BK84" i="4"/>
  <c r="BK198" i="2"/>
  <c r="BK186" i="2"/>
  <c r="BK84" i="3"/>
  <c r="BK148" i="2"/>
  <c r="J179" i="2"/>
  <c r="J80" i="3"/>
  <c r="J135" i="3"/>
  <c r="J266" i="2"/>
  <c r="J126" i="3"/>
  <c r="J82" i="4"/>
  <c r="J148" i="2"/>
  <c r="BK96" i="3"/>
  <c r="J231" i="2"/>
  <c r="BK202" i="2"/>
  <c r="BK109" i="2"/>
  <c r="BK123" i="3"/>
  <c r="J92" i="3"/>
  <c r="J122" i="2"/>
  <c r="J89" i="2"/>
  <c r="J104" i="3"/>
  <c r="BK211" i="2"/>
  <c r="BK268" i="2"/>
  <c r="J112" i="2"/>
  <c r="J88" i="3"/>
  <c r="BK266" i="2"/>
  <c r="BK80" i="3"/>
  <c r="J195" i="2"/>
  <c r="BK276" i="2"/>
  <c r="BK89" i="2"/>
  <c r="BK117" i="2"/>
  <c r="J109" i="3"/>
  <c r="J132" i="3"/>
  <c r="BK135" i="2"/>
  <c r="J104" i="2"/>
  <c r="J135" i="2"/>
  <c r="BK109" i="3"/>
  <c r="BK183" i="2"/>
  <c r="J268" i="2"/>
  <c r="J113" i="3"/>
  <c r="BK125" i="3"/>
  <c r="J143" i="2"/>
  <c r="BK99" i="2"/>
  <c r="BK174" i="2"/>
  <c r="BK169" i="2"/>
  <c r="BK114" i="3"/>
  <c r="J85" i="2"/>
  <c r="J207" i="2"/>
  <c r="BK104" i="2"/>
  <c r="BK146" i="3"/>
  <c r="J114" i="3"/>
  <c r="J219" i="2"/>
  <c r="J198" i="2"/>
  <c r="BK158" i="2"/>
  <c r="J246" i="2"/>
  <c r="J276" i="2"/>
  <c r="J94" i="2"/>
  <c r="BK141" i="3"/>
  <c r="BK85" i="4"/>
  <c r="J99" i="2"/>
  <c r="BK113" i="3"/>
  <c r="J131" i="2"/>
  <c r="BK88" i="3"/>
  <c r="BK234" i="2"/>
  <c r="J139" i="2"/>
  <c r="BK251" i="2"/>
  <c r="BK127" i="3"/>
  <c r="BK104" i="3"/>
  <c r="J230" i="2"/>
  <c r="BK151" i="2"/>
  <c r="J141" i="3"/>
  <c r="J158" i="2"/>
  <c r="J100" i="3"/>
  <c r="BK143" i="2"/>
  <c r="BK165" i="2"/>
  <c r="BK130" i="3"/>
  <c r="J96" i="3"/>
  <c r="J123" i="3"/>
  <c r="BK246" i="2"/>
  <c r="J84" i="4"/>
  <c r="J146" i="3"/>
  <c r="BK131" i="2"/>
  <c r="BK122" i="2"/>
  <c r="BK270" i="2"/>
  <c r="J86" i="4"/>
  <c r="J240" i="2"/>
  <c r="J122" i="3"/>
  <c r="BK261" i="2"/>
  <c r="J127" i="2"/>
  <c r="J169" i="2"/>
  <c r="BK144" i="3"/>
  <c r="BK215" i="2"/>
  <c r="BK82" i="4"/>
  <c r="J124" i="3"/>
  <c r="BK126" i="3"/>
  <c r="BK132" i="3"/>
  <c r="BK83" i="4"/>
  <c r="BK118" i="3"/>
  <c r="BK191" i="2"/>
  <c r="J130" i="3"/>
  <c r="J243" i="2"/>
  <c r="J84" i="3"/>
  <c r="BK94" i="2"/>
  <c r="BK100" i="3"/>
  <c r="BK179" i="2"/>
  <c r="BK85" i="2"/>
  <c r="BK138" i="3"/>
  <c r="BK124" i="3"/>
  <c r="J109" i="2"/>
  <c r="BK273" i="2"/>
  <c r="J183" i="2"/>
  <c r="BK219" i="2"/>
  <c r="BK195" i="2"/>
  <c r="J224" i="2"/>
  <c r="J174" i="2"/>
  <c r="BK224" i="2"/>
  <c r="BK86" i="4"/>
  <c r="J234" i="2"/>
  <c r="J261" i="2"/>
  <c r="J138" i="3"/>
  <c r="J211" i="2"/>
  <c r="BK243" i="2"/>
  <c r="BK230" i="2"/>
  <c r="BK231" i="2"/>
  <c r="J270" i="2"/>
  <c r="J117" i="2"/>
  <c r="J273" i="2"/>
  <c r="J237" i="2"/>
  <c r="BK92" i="3"/>
  <c r="R260" i="2" l="1"/>
  <c r="T121" i="2"/>
  <c r="BK121" i="2"/>
  <c r="J121" i="2" s="1"/>
  <c r="J61" i="2" s="1"/>
  <c r="BK84" i="2"/>
  <c r="J84" i="2" s="1"/>
  <c r="J60" i="2" s="1"/>
  <c r="T260" i="2"/>
  <c r="R121" i="2"/>
  <c r="R84" i="2"/>
  <c r="BK260" i="2"/>
  <c r="J260" i="2" s="1"/>
  <c r="J62" i="2" s="1"/>
  <c r="P121" i="2"/>
  <c r="R79" i="3"/>
  <c r="P84" i="2"/>
  <c r="P260" i="2"/>
  <c r="BK79" i="3"/>
  <c r="J79" i="3" s="1"/>
  <c r="J30" i="3" s="1"/>
  <c r="BK81" i="4"/>
  <c r="J81" i="4"/>
  <c r="J60" i="4" s="1"/>
  <c r="T84" i="2"/>
  <c r="T83" i="2" s="1"/>
  <c r="T79" i="3"/>
  <c r="P81" i="4"/>
  <c r="P80" i="4" s="1"/>
  <c r="AU57" i="1" s="1"/>
  <c r="R81" i="4"/>
  <c r="R80" i="4" s="1"/>
  <c r="P79" i="3"/>
  <c r="AU56" i="1"/>
  <c r="T81" i="4"/>
  <c r="T80" i="4" s="1"/>
  <c r="BK275" i="2"/>
  <c r="J275" i="2" s="1"/>
  <c r="J63" i="2" s="1"/>
  <c r="J74" i="4"/>
  <c r="BE84" i="4"/>
  <c r="E48" i="4"/>
  <c r="F76" i="4"/>
  <c r="J55" i="4"/>
  <c r="BE83" i="4"/>
  <c r="F77" i="4"/>
  <c r="J76" i="4"/>
  <c r="BE85" i="4"/>
  <c r="BE82" i="4"/>
  <c r="BE86" i="4"/>
  <c r="E69" i="3"/>
  <c r="BE123" i="3"/>
  <c r="J52" i="3"/>
  <c r="BE80" i="3"/>
  <c r="BE88" i="3"/>
  <c r="BE114" i="3"/>
  <c r="BE122" i="3"/>
  <c r="F54" i="3"/>
  <c r="J55" i="3"/>
  <c r="BE113" i="3"/>
  <c r="BE130" i="3"/>
  <c r="BE84" i="3"/>
  <c r="BE109" i="3"/>
  <c r="F55" i="3"/>
  <c r="J75" i="3"/>
  <c r="BE100" i="3"/>
  <c r="BE124" i="3"/>
  <c r="BE126" i="3"/>
  <c r="BE132" i="3"/>
  <c r="BE138" i="3"/>
  <c r="BE144" i="3"/>
  <c r="BE104" i="3"/>
  <c r="BE92" i="3"/>
  <c r="BE96" i="3"/>
  <c r="BE118" i="3"/>
  <c r="BE125" i="3"/>
  <c r="BE135" i="3"/>
  <c r="BE141" i="3"/>
  <c r="BE146" i="3"/>
  <c r="BE127" i="3"/>
  <c r="J55" i="2"/>
  <c r="BE135" i="2"/>
  <c r="J54" i="2"/>
  <c r="BE131" i="2"/>
  <c r="BE148" i="2"/>
  <c r="BE165" i="2"/>
  <c r="BE215" i="2"/>
  <c r="BE104" i="2"/>
  <c r="BE139" i="2"/>
  <c r="BE158" i="2"/>
  <c r="BE231" i="2"/>
  <c r="BE240" i="2"/>
  <c r="E48" i="2"/>
  <c r="J52" i="2"/>
  <c r="BE85" i="2"/>
  <c r="BE122" i="2"/>
  <c r="BE169" i="2"/>
  <c r="BE179" i="2"/>
  <c r="BE183" i="2"/>
  <c r="BE186" i="2"/>
  <c r="BE191" i="2"/>
  <c r="BE198" i="2"/>
  <c r="BE207" i="2"/>
  <c r="BE211" i="2"/>
  <c r="BE219" i="2"/>
  <c r="BE224" i="2"/>
  <c r="BE237" i="2"/>
  <c r="BE243" i="2"/>
  <c r="BE256" i="2"/>
  <c r="F55" i="2"/>
  <c r="BE112" i="2"/>
  <c r="BE174" i="2"/>
  <c r="BE266" i="2"/>
  <c r="BE268" i="2"/>
  <c r="BE270" i="2"/>
  <c r="BE273" i="2"/>
  <c r="BE276" i="2"/>
  <c r="F54" i="2"/>
  <c r="BE89" i="2"/>
  <c r="BE94" i="2"/>
  <c r="BE109" i="2"/>
  <c r="BE117" i="2"/>
  <c r="BE99" i="2"/>
  <c r="BE127" i="2"/>
  <c r="BE143" i="2"/>
  <c r="BE151" i="2"/>
  <c r="BE195" i="2"/>
  <c r="BE202" i="2"/>
  <c r="BE230" i="2"/>
  <c r="BE234" i="2"/>
  <c r="BE246" i="2"/>
  <c r="BE251" i="2"/>
  <c r="BE261" i="2"/>
  <c r="F37" i="4"/>
  <c r="BD57" i="1" s="1"/>
  <c r="F37" i="2"/>
  <c r="BD55" i="1" s="1"/>
  <c r="F34" i="3"/>
  <c r="BA56" i="1" s="1"/>
  <c r="F34" i="4"/>
  <c r="BA57" i="1" s="1"/>
  <c r="J34" i="2"/>
  <c r="AW55" i="1" s="1"/>
  <c r="F34" i="2"/>
  <c r="BA55" i="1" s="1"/>
  <c r="F35" i="2"/>
  <c r="BB55" i="1" s="1"/>
  <c r="F35" i="3"/>
  <c r="BB56" i="1" s="1"/>
  <c r="J34" i="4"/>
  <c r="AW57" i="1"/>
  <c r="F35" i="4"/>
  <c r="BB57" i="1"/>
  <c r="F36" i="3"/>
  <c r="BC56" i="1" s="1"/>
  <c r="J34" i="3"/>
  <c r="AW56" i="1" s="1"/>
  <c r="F36" i="4"/>
  <c r="BC57" i="1"/>
  <c r="F37" i="3"/>
  <c r="BD56" i="1" s="1"/>
  <c r="F36" i="2"/>
  <c r="BC55" i="1" s="1"/>
  <c r="BK83" i="2" l="1"/>
  <c r="J83" i="2" s="1"/>
  <c r="J30" i="2" s="1"/>
  <c r="AG55" i="1" s="1"/>
  <c r="P83" i="2"/>
  <c r="AU55" i="1" s="1"/>
  <c r="AU54" i="1" s="1"/>
  <c r="R83" i="2"/>
  <c r="AG56" i="1"/>
  <c r="J59" i="3"/>
  <c r="BK80" i="4"/>
  <c r="J80" i="4"/>
  <c r="J59" i="4"/>
  <c r="F33" i="4"/>
  <c r="AZ57" i="1" s="1"/>
  <c r="F33" i="3"/>
  <c r="AZ56" i="1" s="1"/>
  <c r="BB54" i="1"/>
  <c r="AX54" i="1" s="1"/>
  <c r="BD54" i="1"/>
  <c r="W33" i="1" s="1"/>
  <c r="BC54" i="1"/>
  <c r="W32" i="1" s="1"/>
  <c r="J33" i="4"/>
  <c r="AV57" i="1" s="1"/>
  <c r="AT57" i="1" s="1"/>
  <c r="BA54" i="1"/>
  <c r="AW54" i="1" s="1"/>
  <c r="AK30" i="1" s="1"/>
  <c r="F33" i="2"/>
  <c r="AZ55" i="1" s="1"/>
  <c r="J33" i="2"/>
  <c r="AV55" i="1" s="1"/>
  <c r="AT55" i="1" s="1"/>
  <c r="J33" i="3"/>
  <c r="AV56" i="1" s="1"/>
  <c r="AT56" i="1" s="1"/>
  <c r="AN56" i="1" s="1"/>
  <c r="J59" i="2" l="1"/>
  <c r="AN55" i="1"/>
  <c r="J39" i="3"/>
  <c r="J39" i="2"/>
  <c r="W30" i="1"/>
  <c r="AY54" i="1"/>
  <c r="AZ54" i="1"/>
  <c r="W29" i="1" s="1"/>
  <c r="J30" i="4"/>
  <c r="AG57" i="1" s="1"/>
  <c r="AG54" i="1" s="1"/>
  <c r="AK26" i="1" s="1"/>
  <c r="W31" i="1"/>
  <c r="J39" i="4" l="1"/>
  <c r="AN57" i="1"/>
  <c r="AV54" i="1"/>
  <c r="AK29" i="1" s="1"/>
  <c r="AK35" i="1" s="1"/>
  <c r="AT54" i="1" l="1"/>
  <c r="AN54" i="1" s="1"/>
</calcChain>
</file>

<file path=xl/sharedStrings.xml><?xml version="1.0" encoding="utf-8"?>
<sst xmlns="http://schemas.openxmlformats.org/spreadsheetml/2006/main" count="3429" uniqueCount="671">
  <si>
    <t>Export Komplet</t>
  </si>
  <si>
    <t>VZ</t>
  </si>
  <si>
    <t>2.0</t>
  </si>
  <si>
    <t>ZAMOK</t>
  </si>
  <si>
    <t>False</t>
  </si>
  <si>
    <t>{3c2b2bfb-60da-47ae-a0c8-5201d51bd7e9}</t>
  </si>
  <si>
    <t>0,01</t>
  </si>
  <si>
    <t>21</t>
  </si>
  <si>
    <t>15</t>
  </si>
  <si>
    <t>REKAPITULACE STAVBY</t>
  </si>
  <si>
    <t>v ---  níže se nacházejí doplnkové a pomocné údaje k sestavám  --- v</t>
  </si>
  <si>
    <t>Návod na vyplnění</t>
  </si>
  <si>
    <t>0,001</t>
  </si>
  <si>
    <t>Kód:</t>
  </si>
  <si>
    <t>002/2023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</si>
  <si>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</si>
  <si>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</si>
  <si>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Lomnice nad Popelkou - Nová Ves nad Popelkou 1. verze</t>
  </si>
  <si>
    <t>KSO:</t>
  </si>
  <si>
    <t/>
  </si>
  <si>
    <t>CC-CZ:</t>
  </si>
  <si>
    <t>Místo:</t>
  </si>
  <si>
    <t xml:space="preserve"> </t>
  </si>
  <si>
    <t>Datum:</t>
  </si>
  <si>
    <t>29. 5. 2023</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</si>
  <si>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</si>
  <si>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</si>
  <si>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</si>
  <si>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</si>
  <si>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</si>
  <si>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</si>
  <si>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</si>
  <si>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</si>
  <si>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</si>
  <si>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</si>
  <si>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</si>
  <si>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</si>
  <si>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</si>
  <si>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</si>
  <si>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</si>
  <si>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</si>
  <si>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</si>
  <si>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</si>
  <si>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</si>
  <si>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</si>
  <si>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</si>
  <si>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</si>
  <si>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</si>
  <si>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</si>
  <si>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</si>
  <si>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</si>
  <si>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</si>
  <si>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</si>
  <si>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</si>
  <si>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</si>
  <si>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</si>
  <si>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</si>
  <si>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</si>
  <si>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</si>
  <si>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</si>
  <si>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</si>
  <si>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</si>
  <si>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</si>
  <si>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</si>
  <si>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</si>
  <si>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</si>
  <si>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</si>
  <si>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</si>
  <si>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</si>
  <si>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</si>
  <si>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</si>
  <si>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</si>
  <si>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</si>
  <si>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</si>
  <si>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</si>
  <si>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Železniční svršek</t>
  </si>
  <si>
    <t>STA</t>
  </si>
  <si>
    <t>1</t>
  </si>
  <si>
    <t>{294b7645-1522-4f2f-8d82-16b6b2ef708d}</t>
  </si>
  <si>
    <t>2</t>
  </si>
  <si>
    <t>SO 02</t>
  </si>
  <si>
    <t>Železniční přejezdy  P4719, P4720, P4721, P4722, P4723, P4724 a P4725</t>
  </si>
  <si>
    <t>{834e1343-7057-4865-b5a7-a9f7dbc40beb}</t>
  </si>
  <si>
    <t>SO 03</t>
  </si>
  <si>
    <t>VRN</t>
  </si>
  <si>
    <t>{70ab77b3-19d1-4487-9c05-d4fafe5953fd}</t>
  </si>
  <si>
    <t>KRYCÍ LIST SOUPISU PRACÍ</t>
  </si>
  <si>
    <t>Objekt:</t>
  </si>
  <si>
    <t>SO 01 - Železniční svršek</t>
  </si>
  <si>
    <t>REKAPITULACE ČLENĚNÍ SOUPISU PRACÍ</t>
  </si>
  <si>
    <t>Kód dílu - Popis</t>
  </si>
  <si>
    <t>Cena celkem [CZK]</t>
  </si>
  <si>
    <t>-1</t>
  </si>
  <si>
    <t>01 - Čištění KL</t>
  </si>
  <si>
    <t>02 - Souvislá výměna pražců a kolejnic, montáž kotev</t>
  </si>
  <si>
    <t>03 - Zřízení BK</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</si>
  <si>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</si>
  <si>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</si>
  <si>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</si>
  <si>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</si>
  <si>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</si>
  <si>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</si>
  <si>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</si>
  <si>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</si>
  <si>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</si>
  <si>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</si>
  <si>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</si>
  <si>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</si>
  <si>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</si>
  <si>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</si>
  <si>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01</t>
  </si>
  <si>
    <t>Čištění KL</t>
  </si>
  <si>
    <t>ROZPOCET</t>
  </si>
  <si>
    <t>K</t>
  </si>
  <si>
    <t>5905085045</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</si>
  <si>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</si>
  <si>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km</t>
  </si>
  <si>
    <t>Sborník UOŽI 01 2023</t>
  </si>
  <si>
    <t>4</t>
  </si>
  <si>
    <t>613197435</t>
  </si>
  <si>
    <t>PSC</t>
  </si>
  <si>
    <t>Poznámka k souboru cen:_x000D_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pražců._x000D_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</si>
  <si>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VV</t>
  </si>
  <si>
    <t>"traťový úsek Lomnice nas Poplekou - Nová Ves nad Popelkou" 2,640</t>
  </si>
  <si>
    <t>Součet</t>
  </si>
  <si>
    <t>5909030020</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</si>
  <si>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</si>
  <si>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1702511898</t>
  </si>
  <si>
    <t>Poznámka k souboru cen:_x000D_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</si>
  <si>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P</t>
  </si>
  <si>
    <t>Poznámka k položce:_x000D_
Kilometr koleje=km</t>
  </si>
  <si>
    <t>"traťový úsek Lomnice nad Popelkou - Nová Ves nad Popelkou" 2,640</t>
  </si>
  <si>
    <t>3</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</si>
  <si>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</si>
  <si>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</si>
  <si>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m3</t>
  </si>
  <si>
    <t>-186265598</t>
  </si>
  <si>
    <t>Poznámka k souboru cen:_x000D_
1. V cenách jsou započteny náklady na doplnění kameniva ojediněle ručně vidlemi a/nebo souvisle strojně z výsypných vozů případně nakladačem._x000D_
2. V cenách nejsou obsaženy náklady na dodávku kameniva.</t>
  </si>
  <si>
    <t>Poznámka k položce:_x000D_
0,614*1000*3,4*0,3=626,280 m3</t>
  </si>
  <si>
    <t>"následná úprava GPK"2640*0,05*3,4</t>
  </si>
  <si>
    <t>5905110010</t>
  </si>
  <si>
    <t>Snížení KL pod patou kolejnice v koleji. Poznámka: 1. V cenách jsou započteny náklady na snížení KL pod patou kolejnice ručně vidlemi. 2. V cenách nejsou obsaženy náklady na doplnění a dodávku kameniva.</t>
  </si>
  <si>
    <t>-938540399</t>
  </si>
  <si>
    <t>Poznámka k souboru cen:_x000D_
1. V cenách jsou započteny náklady na snížení KL pod patou kolejnice ručně vidlemi._x000D_
2. V cenách nejsou obsaženy náklady na doplnění a dodávku kameniva.</t>
  </si>
  <si>
    <t>"Po následné úpravě GPK" 2,640</t>
  </si>
  <si>
    <t>5</t>
  </si>
  <si>
    <t>9902100500</t>
  </si>
  <si>
    <t>Doprava obousměrná mechanizací o nosnosti přes 3,5 t sypanin (kameniva, písku, suti, dlažebních kostek,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</si>
  <si>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t</t>
  </si>
  <si>
    <t>169987971</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</si>
  <si>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t>
  </si>
  <si>
    <t>Poznámka k položce:_x000D_
Měrnou jednotkou je t přepravovaného materiálu.</t>
  </si>
  <si>
    <t>"štěrk na následnou úpravu GPK a doplněná KL" (2640*0,05*3,4)*1,8</t>
  </si>
  <si>
    <t>6</t>
  </si>
  <si>
    <t>M</t>
  </si>
  <si>
    <t>5955101000</t>
  </si>
  <si>
    <t>Kamenivo drcené štěrk frakce 31,5/63 třídy BI</t>
  </si>
  <si>
    <t>8</t>
  </si>
  <si>
    <t>-518073982</t>
  </si>
  <si>
    <t>(2640*0,05*3,4)*1,8 "kamenivo na následnou úpravu GPK"</t>
  </si>
  <si>
    <t>7</t>
  </si>
  <si>
    <t>9902100200</t>
  </si>
  <si>
    <t>Doprava obousměrná mechanizací o nosnosti přes 3,5 t sypanin (kameniva, písku, suti, dlažebních kostek,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</si>
  <si>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1244992938</t>
  </si>
  <si>
    <t>(4,747*2640)/2"stávající štěrk"</t>
  </si>
  <si>
    <t>9909000100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</si>
  <si>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</si>
  <si>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7764739</t>
  </si>
  <si>
    <t>Poznámka k souboru cen:_x000D_
1. V cenách jsou započteny náklady na uložení stavebního odpadu na oficiální skládku._x000D_
2. Ceny jsou doporučené, je třeba zohlednit regionální rozdíly v cenách poplatků za uložení suti a odpadů. Tyto se mohou výrazně lišit s ohledem nejen na region, ale také na množství a druh ukládaného odpadu.</t>
  </si>
  <si>
    <t>"stávající štěrk" (4,747*2640)/2</t>
  </si>
  <si>
    <t>02</t>
  </si>
  <si>
    <t>Souvislá výměna pražců a kolejnic, montáž kotev</t>
  </si>
  <si>
    <t>9</t>
  </si>
  <si>
    <t>5906020120</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</si>
  <si>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</si>
  <si>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kus</t>
  </si>
  <si>
    <t>-55606624</t>
  </si>
  <si>
    <t>Poznámka k souboru cen:_x000D_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vrtule._x000D_
2. V cenách nejsou obsaženy náklady na podbití pražců, snížení KL pod patou kolejnice, dodávku materiálu, dopravu výzisku na skládku a skládkovné.</t>
  </si>
  <si>
    <t>Poznámka k položce:_x000D_
Pražec=kus</t>
  </si>
  <si>
    <t xml:space="preserve">"2640 rozdělení ,,c,, = 2640/0,61 = 4327,68" 4328 </t>
  </si>
  <si>
    <t>10</t>
  </si>
  <si>
    <t>9909000300</t>
  </si>
  <si>
    <t>Poplatek za likvidaci dřevěných kolejnicových podpor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</si>
  <si>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512</t>
  </si>
  <si>
    <t>395478179</t>
  </si>
  <si>
    <t>(80*4328)/1000 "stávající dřevěné pražce"</t>
  </si>
  <si>
    <t>11</t>
  </si>
  <si>
    <t>9902200800</t>
  </si>
  <si>
    <t>Doprava obousměrná mechanizací o nosnosti přes 3,5 t objemnějšího kusového materiálu (prefabrikátů, stožárů, výhybek, rozvaděčů, vybouraných hmot atd.) do 150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</si>
  <si>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-1007946582</t>
  </si>
  <si>
    <t>12</t>
  </si>
  <si>
    <t>5909032010</t>
  </si>
  <si>
    <t>Přesná úprava GPK koleje směrové a výškové uspořádání pražce dřevěné nebo ocelové.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</si>
  <si>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-723631830</t>
  </si>
  <si>
    <t>2,640</t>
  </si>
  <si>
    <t>13</t>
  </si>
  <si>
    <t>-2078923361</t>
  </si>
  <si>
    <t>2640*0,05*3,4</t>
  </si>
  <si>
    <t>14</t>
  </si>
  <si>
    <t>-739948443</t>
  </si>
  <si>
    <t>-1546244649</t>
  </si>
  <si>
    <t>(4,747*2640)/2 "nové kamenivo v obloucích"</t>
  </si>
  <si>
    <t>16</t>
  </si>
  <si>
    <t>9902100100</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</si>
  <si>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</si>
  <si>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1342362740</t>
  </si>
  <si>
    <t>(2640*1*0,1)*1,8 "kamenivo 4/8 stezky"</t>
  </si>
  <si>
    <t>(4,747*2640)/2 "nový štěrk v obloucích"</t>
  </si>
  <si>
    <t>(2640*0,05*3,4)*1,8 "štěrk na přesnou úpravu GPK a doplnění KL"</t>
  </si>
  <si>
    <t>17</t>
  </si>
  <si>
    <t>5999005010</t>
  </si>
  <si>
    <t>Třídění spojovacích a upevňovacích součástí. Poznámka: 1. V cenách jsou započteny náklady na manipulaci, vytřídění a uložení materiálu na úložiště nebo do skladu.</t>
  </si>
  <si>
    <t>-718486106</t>
  </si>
  <si>
    <t>Poznámka k souboru cen:_x000D_
1. V cenách jsou započteny náklady na manipulaci, vytřídění a uložení materiálu na úložiště nebo do skladu.</t>
  </si>
  <si>
    <t>Poznámka k položce:_x000D_
ZAOKR.NAHORU(614*1,52;1)*0,027=25,218 t</t>
  </si>
  <si>
    <t>((2,236*4)*2640)/1000 "stávající svěrky"</t>
  </si>
  <si>
    <t>((0,182*2)*2640)/1000 "stávající pryžové podložky"</t>
  </si>
  <si>
    <t>(((5280/25)*2)*9,17)/1000 "stávající styky"</t>
  </si>
  <si>
    <t>18</t>
  </si>
  <si>
    <t>5906105010</t>
  </si>
  <si>
    <t>Demontáž pražce dřevěný. Poznámka: 1. V cenách jsou započteny náklady na manipulaci, demontáž, odstrojení do součástí a uložení pražců.</t>
  </si>
  <si>
    <t>-438567944</t>
  </si>
  <si>
    <t>Poznámka k souboru cen:_x000D_
1. V cenách jsou započteny náklady na manipulaci, demontáž, odstrojení do součástí a uložení pražců.</t>
  </si>
  <si>
    <t>4328</t>
  </si>
  <si>
    <t>19</t>
  </si>
  <si>
    <t>5999005030</t>
  </si>
  <si>
    <t>Třídění kolejnic. Poznámka: 1. V cenách jsou započteny náklady na manipulaci, vytřídění a uložení materiálu na úložiště nebo do skladu.</t>
  </si>
  <si>
    <t>1853270839</t>
  </si>
  <si>
    <t>Poznámka k položce:_x000D_
614*2*0,044=54,032 t</t>
  </si>
  <si>
    <t>266,706</t>
  </si>
  <si>
    <t>20</t>
  </si>
  <si>
    <t>5907020016</t>
  </si>
  <si>
    <t>Souvislá výměna kolejnic stávající upevnění,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</si>
  <si>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m</t>
  </si>
  <si>
    <t>433879742</t>
  </si>
  <si>
    <t>Poznámka k souboru cen:_x000D_
1. V cenách jsou započteny náklady na demontáž upevňovadel, výměnu kolejnic, dílů a součástí, montáž upevňovadel, úpravu dilatačních spár, pryžových podložek, zřízení nebo demontáž prozatímních styků a ošetření součástí mazivem._x000D_
2. V cenách nejsou započteny náklady na dělení kolejnic, zřízení svaru, demontáž nebo montáž styků.</t>
  </si>
  <si>
    <t>Poznámka k položce:_x000D_
Metr kolejnice=m</t>
  </si>
  <si>
    <t>"2,680 km koleje" 5400</t>
  </si>
  <si>
    <t>5957110030R</t>
  </si>
  <si>
    <t>Kolejnice tv. 49 E 1, třídy R260 - včetně dopravy</t>
  </si>
  <si>
    <t>1283586657</t>
  </si>
  <si>
    <t>Poznámka k položce:_x000D_
MATERIÁL DODÁ ST LIBEREC - POLOŽKU NEOCEŇOVAT A ANI NIJAK JINAK MĚNIT JEJÍ JEDNOTKOVOU CENU!!!</t>
  </si>
  <si>
    <t>5400 " kolejnice po 75 metrech celkem 72ks"</t>
  </si>
  <si>
    <t>22</t>
  </si>
  <si>
    <t>5907045120</t>
  </si>
  <si>
    <t>Příplatek za obtížnost při výměně kolejnic na rozponových podkladnicích tv. S49. Poznámka: 1. V cenách jsou započteny náklady za obtížné podmínky výměny kolejnic.</t>
  </si>
  <si>
    <t>83982876</t>
  </si>
  <si>
    <t>5400</t>
  </si>
  <si>
    <t>23</t>
  </si>
  <si>
    <t>9902200200</t>
  </si>
  <si>
    <t>Doprava obousměrná mechanizací o nosnosti přes 3,5 t objemnějšího kusového materiálu (prefabrikátů, stožárů, výhybek, rozvaděčů, vybouraných hmot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</si>
  <si>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-2080992810</t>
  </si>
  <si>
    <t>2680*0,049*2"stávající kolejnice převoz na TO Libuň"</t>
  </si>
  <si>
    <t>24</t>
  </si>
  <si>
    <t>5905020020</t>
  </si>
  <si>
    <t>Oprava stezky strojně s odstraněním drnu a nánosu přes 10 cm do 20 cm. Poznámka: 1. V cenách jsou započteny náklady na odtěžení nánosu stezky a rozprostření výzisku na terén nebo naložení na dopravní prostředek a úprava povrchu stezky.</t>
  </si>
  <si>
    <t>m2</t>
  </si>
  <si>
    <t>1312757599</t>
  </si>
  <si>
    <t>Poznámka k souboru cen:_x000D_
1. V cenách jsou započteny náklady na odtěžení nánosu stezky a rozprostření výzisku na terén nebo naložení na dopravní prostředek a úprava povrchu stezky.</t>
  </si>
  <si>
    <t>2640*1</t>
  </si>
  <si>
    <t>25</t>
  </si>
  <si>
    <t>5955101025</t>
  </si>
  <si>
    <t>Kamenivo drcené drť frakce 4/8</t>
  </si>
  <si>
    <t>500491517</t>
  </si>
  <si>
    <t>(2640*1*0,15)*1,8</t>
  </si>
  <si>
    <t>26</t>
  </si>
  <si>
    <t>5905025110</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</si>
  <si>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</si>
  <si>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-1777706012</t>
  </si>
  <si>
    <t>Poznámka k souboru cen:_x000D_
1. V cenách jsou započteny náklady na doplnění kameniva včetně rozprostření ojediněle ručně z vozíku nebo souvisle mechanizací z vozíků nebo železničních vozů._x000D_
2. V cenách nejsou obsaženy náklady na dodávku kameniva.</t>
  </si>
  <si>
    <t>2640*1*0,1</t>
  </si>
  <si>
    <t>27</t>
  </si>
  <si>
    <t>2070927773</t>
  </si>
  <si>
    <t>"stávající upevňovadla a pryžové podložky styky" 28,446</t>
  </si>
  <si>
    <t>28</t>
  </si>
  <si>
    <t>5956213035</t>
  </si>
  <si>
    <t>Pražec betonový příčný vystrojený  užitý SB5</t>
  </si>
  <si>
    <t>-1953367322</t>
  </si>
  <si>
    <t>4328"celkový počet pražců na traťový úsek"</t>
  </si>
  <si>
    <t>29</t>
  </si>
  <si>
    <t>5958231045</t>
  </si>
  <si>
    <t>Svěrka užitá T5</t>
  </si>
  <si>
    <t>2141994138</t>
  </si>
  <si>
    <t>4328*2</t>
  </si>
  <si>
    <t>30</t>
  </si>
  <si>
    <t>5958231050</t>
  </si>
  <si>
    <t>Svěrka užitá T6</t>
  </si>
  <si>
    <t>-527420012</t>
  </si>
  <si>
    <t>31</t>
  </si>
  <si>
    <t>-1161450</t>
  </si>
  <si>
    <t>4328*0,265"užité betonové pražce SB5"</t>
  </si>
  <si>
    <t>32</t>
  </si>
  <si>
    <t>5910136010</t>
  </si>
  <si>
    <t>Montáž pražcové kotvy v koleji. Poznámka: 1. V cenách jsou započteny náklady na odstranění kameniva, montáž, ošetření součásti mazivem a úpravu kameniva. 2. V cenách nejsou obsaženy náklady na dodávku materiálu.</t>
  </si>
  <si>
    <t>903315233</t>
  </si>
  <si>
    <t>Poznámka k souboru cen:_x000D_
1. V cenách jsou započteny náklady na odstranění kameniva, montáž, ošetření součásti mazivem a úpravu kameniva._x000D_
2. V cenách nejsou obsaženy náklady na dodávku materiálu.</t>
  </si>
  <si>
    <t>" kotvy na každém pražci ((36+75+89+236+148+84+206+127+173)/0,61)/2 " 1922</t>
  </si>
  <si>
    <t>" kotvy na každém 2. pražci ((34)/0,61)/2 " 28</t>
  </si>
  <si>
    <t>" 20% na výběhy do přechodnic" 390</t>
  </si>
  <si>
    <t>33</t>
  </si>
  <si>
    <t>5960101015</t>
  </si>
  <si>
    <t>Pražcové kotvy TDHB pro pražec betonový SB 5</t>
  </si>
  <si>
    <t>403130803</t>
  </si>
  <si>
    <t>34</t>
  </si>
  <si>
    <t>5958158005</t>
  </si>
  <si>
    <t>Podložka pryžová pod patu kolejnice S49 183/126/6</t>
  </si>
  <si>
    <t>1784456848</t>
  </si>
  <si>
    <t>35</t>
  </si>
  <si>
    <t>5958134041</t>
  </si>
  <si>
    <t>Součásti upevňovací šroub svěrkový T5</t>
  </si>
  <si>
    <t>1051692686</t>
  </si>
  <si>
    <t>4328*4</t>
  </si>
  <si>
    <t>36</t>
  </si>
  <si>
    <t>5958116000</t>
  </si>
  <si>
    <t>Matice M24</t>
  </si>
  <si>
    <t>383114574</t>
  </si>
  <si>
    <t>37</t>
  </si>
  <si>
    <t>5958134140</t>
  </si>
  <si>
    <t>Součásti upevňovací vložka M</t>
  </si>
  <si>
    <t>616554768</t>
  </si>
  <si>
    <t>38</t>
  </si>
  <si>
    <t>5958134040</t>
  </si>
  <si>
    <t>Součásti upevňovací kroužek pružný dvojitý Fe 6</t>
  </si>
  <si>
    <t>440465422</t>
  </si>
  <si>
    <t>39</t>
  </si>
  <si>
    <t>9902200700</t>
  </si>
  <si>
    <t>Doprava obousměrná mechanizací o nosnosti přes 3,5 t objemnějšího kusového materiálu (prefabrikátů, stožárů, výhybek, rozvaděčů, vybouraných hmot atd.) do 100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</si>
  <si>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1406933666</t>
  </si>
  <si>
    <t>22,568 "pražcové kotvy"</t>
  </si>
  <si>
    <t>1,558+7,098+2,077+0,866+1,558 "drobný materiál a pryžové gumy"</t>
  </si>
  <si>
    <t>40</t>
  </si>
  <si>
    <t>9902900100</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</si>
  <si>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</si>
  <si>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1638021545</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</si>
  <si>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</si>
  <si>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1,558+7,098+2,077+0,866+1,558 "drobný materiál a pryžové podložky pod patu kolejnice"</t>
  </si>
  <si>
    <t>41</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</si>
  <si>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</si>
  <si>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</si>
  <si>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-888737385</t>
  </si>
  <si>
    <t>03</t>
  </si>
  <si>
    <t>Zřízení BK</t>
  </si>
  <si>
    <t>42</t>
  </si>
  <si>
    <t>5907050120</t>
  </si>
  <si>
    <t>Dělení kolejnic kyslíkem, soustavy S49 nebo T. Poznámka: 1. V cenách jsou započteny náklady na manipulaci, podložení, označení a provedení řezu kolejnice.</t>
  </si>
  <si>
    <t>-1980798648</t>
  </si>
  <si>
    <t>Poznámka k souboru cen:_x000D_
1. V cenách jsou započteny náklady na manipulaci, podložení, označení a provedení řezu kolejnice.</t>
  </si>
  <si>
    <t>Poznámka k položce:_x000D_
Řez=kus</t>
  </si>
  <si>
    <t>(5400/75)*2</t>
  </si>
  <si>
    <t>43</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</si>
  <si>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</si>
  <si>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</si>
  <si>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</si>
  <si>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801681597</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</si>
  <si>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</si>
  <si>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44</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</si>
  <si>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</si>
  <si>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</si>
  <si>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-475480615</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</si>
  <si>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</si>
  <si>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45</t>
  </si>
  <si>
    <t>5910040315</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</si>
  <si>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</si>
  <si>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240220171</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</si>
  <si>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</si>
  <si>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46</t>
  </si>
  <si>
    <t>5910040415</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</si>
  <si>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</si>
  <si>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1738018128</t>
  </si>
  <si>
    <t>OST</t>
  </si>
  <si>
    <t>Ostatní</t>
  </si>
  <si>
    <t>47</t>
  </si>
  <si>
    <t>9903200200</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</si>
  <si>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</si>
  <si>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1029500348</t>
  </si>
  <si>
    <t>SO 02 - Železniční přejezdy  P4719, P4720, P4721, P4722, P4723, P4724 a P4725</t>
  </si>
  <si>
    <t>5999010010</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</si>
  <si>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</si>
  <si>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1367832763</t>
  </si>
  <si>
    <t>Poznámka k souboru cen:_x000D_
1. V cenách jsou započteny náklady na manipulaci vyjmutí a snesení zdvihacím prostředkem, naložení, složení, přeprava v místě technologické manipulace. Položka obsahuje náklady na práce v blízkosti trakčního vedení.</t>
  </si>
  <si>
    <t>8*2</t>
  </si>
  <si>
    <t>5913235020</t>
  </si>
  <si>
    <t>Dělení AB komunikace řezáním hloubky do 20 cm. Poznámka: 1. V cenách jsou započteny náklady na provedení úkolu.</t>
  </si>
  <si>
    <t>-1399915200</t>
  </si>
  <si>
    <t>Poznámka k souboru cen:_x000D_
1. V cenách jsou započteny náklady na provedení úkolu.</t>
  </si>
  <si>
    <t>33*2</t>
  </si>
  <si>
    <t>5913240020</t>
  </si>
  <si>
    <t>Odstranění AB komunikace odtěžením nebo frézováním hloubky do 20 cm. Poznámka: 1. V cenách jsou započteny náklady na odtěžení nebo frézování a naložení výzisku na dopravní prostředek.</t>
  </si>
  <si>
    <t>498391566</t>
  </si>
  <si>
    <t>Poznámka k souboru cen:_x000D_
1. V cenách jsou započteny náklady na odtěžení nebo frézování a naložení výzisku na dopravní prostředek.</t>
  </si>
  <si>
    <t>33*4 "plocha pozemní komunikace"</t>
  </si>
  <si>
    <t>5999015010</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</si>
  <si>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</si>
  <si>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937278127</t>
  </si>
  <si>
    <t>Poznámka k souboru cen:_x000D_
1. V cenách jsou započteny náklady na vložení konstrukce podle technologického postupu, přeprava v místě technologické manipulace. Položka obsahuje náklady na práce v blízkosti trakčního vedení.</t>
  </si>
  <si>
    <t>7*2</t>
  </si>
  <si>
    <t>5913220040</t>
  </si>
  <si>
    <t>Montáž kolejnicových dílů přejezdu náběhový klín. Poznámka: 1. V cenách jsou započteny náklady na montáž a manipulaci. 2. V cenách nejsou obsaženy náklady na dodávku materiálu.</t>
  </si>
  <si>
    <t>107421155</t>
  </si>
  <si>
    <t>Poznámka k souboru cen:_x000D_
1. V cenách jsou započteny náklady na montáž a manipulaci._x000D_
2. V cenách nejsou obsaženy náklady na dodávku materiálu.</t>
  </si>
  <si>
    <t>5913040220</t>
  </si>
  <si>
    <t>Montáž celopryžové přejezdové konstrukce silně zatížené v koleji část vnitřní. Poznámka: 1. V cenách jsou započteny náklady na montáž konstrukce. 2. V cenách nejsou obsaženy náklady na dodávku materiálu.</t>
  </si>
  <si>
    <t>-1646752950</t>
  </si>
  <si>
    <t>Poznámka k souboru cen:_x000D_
1. V cenách jsou započteny náklady na montáž konstrukce._x000D_
2. V cenách nejsou obsaženy náklady na dodávku materiálu.</t>
  </si>
  <si>
    <t>1*33</t>
  </si>
  <si>
    <t>5913255040</t>
  </si>
  <si>
    <t>Zřízení konstrukce vozovky asfaltobetonové s podkladní, ložní a obrusnou vrstvou tloušťky do 20 cm. Poznámka: 1. V cenách jsou započteny náklady na zřízení vozovky s živičným na podkladu ze stmelených vrstev a na manipulaci. 2. V cenách nejsou obsaženy náklady na dodávku materiálu.</t>
  </si>
  <si>
    <t>-1711464366</t>
  </si>
  <si>
    <t>Poznámka k souboru cen:_x000D_
1. V cenách jsou započteny náklady na zřízení vozovky s živičným na podkladu ze stmelených vrstev a na manipulaci._x000D_
2. V cenách nejsou obsaženy náklady na dodávku materiálu.</t>
  </si>
  <si>
    <t>33*2"jedna strana vozovka"</t>
  </si>
  <si>
    <t>33*2"druhá strana vozovky"</t>
  </si>
  <si>
    <t>5913335030</t>
  </si>
  <si>
    <t>Nátěr vodorovného dopravního značení souvislá čára šíře do 150 mm. Poznámka: 1. V cenách jsou započteny náklady na očištění povrchu, případně starého nátěru a nečistot a jeho obnovení barvou schváleného typu a odstínu včetně provedení popisu. 2. V cenách nejsou obsaženy náklady na dodávku materiálu.</t>
  </si>
  <si>
    <t>1246650780</t>
  </si>
  <si>
    <t>Poznámka k souboru cen:_x000D_
1. V cenách jsou započteny náklady na očištění povrchu, případně starého nátěru a nečistot a jeho obnovení barvou schváleného typu a odstínu včetně provedení popisu._x000D_
2. V cenách nejsou obsaženy náklady na dodávku materiálu.</t>
  </si>
  <si>
    <t>7*10</t>
  </si>
  <si>
    <t>5963152000</t>
  </si>
  <si>
    <t>Asfaltová zálivka pro trhliny a spáry</t>
  </si>
  <si>
    <t>kg</t>
  </si>
  <si>
    <t>-1069113155</t>
  </si>
  <si>
    <t>9902100600</t>
  </si>
  <si>
    <t>Doprava obousměrná mechanizací o nosnosti přes 3,5 t sypanin (kameniva, písku, suti, dlažebních kostek, atd.) do 80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</si>
  <si>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-60753501</t>
  </si>
  <si>
    <t>"nový asfalt"68,64</t>
  </si>
  <si>
    <t>368923155</t>
  </si>
  <si>
    <t>"železniční přejezd" 12,1</t>
  </si>
  <si>
    <t>"asfaltová zálivka"0,015</t>
  </si>
  <si>
    <t>5963101035</t>
  </si>
  <si>
    <t>Přejezd celopryžový Strail panel vnitřní 600mm</t>
  </si>
  <si>
    <t>-1742776557</t>
  </si>
  <si>
    <t>5963101060</t>
  </si>
  <si>
    <t>Přejezd celopryžový Strail náběhový klín drážka</t>
  </si>
  <si>
    <t>-1383253152</t>
  </si>
  <si>
    <t>5963101055</t>
  </si>
  <si>
    <t>Přejezd celopryžový Strail náběhový klín pero</t>
  </si>
  <si>
    <t>-682009919</t>
  </si>
  <si>
    <t>5963101085</t>
  </si>
  <si>
    <t>Přejezd celopryžový Strail spínací táhlo 1200 mm</t>
  </si>
  <si>
    <t>433600111</t>
  </si>
  <si>
    <t>5963101045</t>
  </si>
  <si>
    <t>Přejezd celopryžový Strail kolejová opěrka</t>
  </si>
  <si>
    <t>459015401</t>
  </si>
  <si>
    <t>5963101135</t>
  </si>
  <si>
    <t>Přejezd celopryžový Strail pojistka proti posuvu</t>
  </si>
  <si>
    <t>-1715925019</t>
  </si>
  <si>
    <t>7*4</t>
  </si>
  <si>
    <t>5964133010</t>
  </si>
  <si>
    <t>Geotextilie ochranné</t>
  </si>
  <si>
    <t>612727950</t>
  </si>
  <si>
    <t>33*6</t>
  </si>
  <si>
    <t>5963146005</t>
  </si>
  <si>
    <t>Asfaltový beton ACO 8 50/70 jemnozrnný-obrusná vrstva</t>
  </si>
  <si>
    <t>-2071681120</t>
  </si>
  <si>
    <t>((((33*2)*2)*2,6)/10)/2</t>
  </si>
  <si>
    <t>5963146000</t>
  </si>
  <si>
    <t>Asfaltový beton ACO 11S 50/70 střednězrnný-obrusná vrstva</t>
  </si>
  <si>
    <t>-866062285</t>
  </si>
  <si>
    <t>5963146010</t>
  </si>
  <si>
    <t>Asfaltový beton ACL 16S 50/70 hrubozrnný-ložní vrstva</t>
  </si>
  <si>
    <t>1242657315</t>
  </si>
  <si>
    <t>(((33*2)*2)*2,6)/10</t>
  </si>
  <si>
    <t>500843348</t>
  </si>
  <si>
    <t>"vyzískaný materiál ze stávajících přejzdů" (33*4*0,2)*1,85</t>
  </si>
  <si>
    <t>-743851877</t>
  </si>
  <si>
    <t>033111001</t>
  </si>
  <si>
    <t>Provozní vlivy Výluka silničního provozu se zajištěním objížďky</t>
  </si>
  <si>
    <t>Kč</t>
  </si>
  <si>
    <t>1041641042</t>
  </si>
  <si>
    <t>SO 03 - VRN</t>
  </si>
  <si>
    <t>VRN - Vedlejší rozpočtové náklady</t>
  </si>
  <si>
    <t>Vedlejší rozpočtové náklady</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</si>
  <si>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</si>
  <si>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</si>
  <si>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556097715</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</si>
  <si>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</si>
  <si>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</si>
  <si>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kpl</t>
  </si>
  <si>
    <t>1308743128</t>
  </si>
  <si>
    <t>023131001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</si>
  <si>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</si>
  <si>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123806169</t>
  </si>
  <si>
    <t>023101041R</t>
  </si>
  <si>
    <t>Projektové práce Projektové práce v rozsahu ZRN (vyjma dále jmenované práce) přes 20 mil. Kč</t>
  </si>
  <si>
    <t>-830376527</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</si>
  <si>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</si>
  <si>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</si>
  <si>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429922330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</si>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</sst>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6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center"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5"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19" fillId="4" borderId="9" xfId="0" applyFont="1" applyFill="1" applyBorder="1" applyAlignment="1" applyProtection="1">
      <alignment horizontal="center" vertical="center"/>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7" fillId="0" borderId="15"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6"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4"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6" fillId="0" borderId="15"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6" xfId="0" applyNumberFormat="1" applyFont="1" applyBorder="1" applyAlignment="1" applyProtection="1">
      <alignment vertical="center"/>
    </xf>
    <xf numFmtId="0" fontId="5" fillId="0" borderId="0" xfId="0" applyFont="1" applyAlignment="1">
      <alignment horizontal="left" vertical="center"/>
    </xf>
    <xf numFmtId="4"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166" fontId="26" fillId="0" borderId="21"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0" fillId="0" borderId="2" xfId="0" applyBorder="1"/>
    <xf numFmtId="0" fontId="0" fillId="0" borderId="3" xfId="0" applyBorder="1"/>
    <xf numFmtId="0" fontId="11"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5"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1" fillId="0" borderId="0" xfId="0" applyNumberFormat="1" applyFont="1" applyAlignment="1" applyProtection="1"/>
    <xf numFmtId="0" fontId="0" fillId="0" borderId="13" xfId="0" applyBorder="1" applyAlignment="1" applyProtection="1">
      <alignment vertical="center"/>
    </xf>
    <xf numFmtId="166" fontId="29" fillId="0" borderId="13" xfId="0" applyNumberFormat="1" applyFont="1" applyBorder="1" applyAlignment="1" applyProtection="1"/>
    <xf numFmtId="166" fontId="29" fillId="0" borderId="14" xfId="0" applyNumberFormat="1" applyFont="1" applyBorder="1" applyAlignment="1" applyProtection="1"/>
    <xf numFmtId="4" fontId="30"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19" fillId="0" borderId="23" xfId="0" applyFont="1" applyBorder="1" applyAlignment="1" applyProtection="1">
      <alignment horizontal="center" vertical="center"/>
    </xf>
    <xf numFmtId="49" fontId="19" fillId="0" borderId="23" xfId="0" applyNumberFormat="1" applyFont="1" applyBorder="1" applyAlignment="1" applyProtection="1">
      <alignment horizontal="left" vertical="center" wrapText="1"/>
    </xf>
    <xf numFmtId="0" fontId="19" fillId="0" borderId="23" xfId="0" applyFont="1" applyBorder="1" applyAlignment="1" applyProtection="1">
      <alignment horizontal="left" vertical="center" wrapText="1"/>
    </xf>
    <xf numFmtId="0" fontId="19" fillId="0" borderId="23" xfId="0" applyFont="1" applyBorder="1" applyAlignment="1" applyProtection="1">
      <alignment horizontal="center" vertical="center" wrapText="1"/>
    </xf>
    <xf numFmtId="167" fontId="19" fillId="0" borderId="23" xfId="0" applyNumberFormat="1" applyFont="1" applyBorder="1" applyAlignment="1" applyProtection="1">
      <alignment vertical="center"/>
    </xf>
    <xf numFmtId="4" fontId="19" fillId="2" borderId="23" xfId="0" applyNumberFormat="1" applyFont="1" applyFill="1" applyBorder="1" applyAlignment="1" applyProtection="1">
      <alignment vertical="center"/>
      <protection locked="0"/>
    </xf>
    <xf numFmtId="4" fontId="19" fillId="0" borderId="23" xfId="0" applyNumberFormat="1" applyFont="1" applyBorder="1" applyAlignment="1" applyProtection="1">
      <alignment vertical="center"/>
    </xf>
    <xf numFmtId="0" fontId="20" fillId="2" borderId="15"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6"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pplyProtection="1">
      <alignment horizontal="left" vertical="center"/>
    </xf>
    <xf numFmtId="0" fontId="32"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3" fillId="0" borderId="23" xfId="0" applyFont="1" applyBorder="1" applyAlignment="1" applyProtection="1">
      <alignment horizontal="center" vertical="center"/>
    </xf>
    <xf numFmtId="49" fontId="33" fillId="0" borderId="23" xfId="0" applyNumberFormat="1" applyFont="1" applyBorder="1" applyAlignment="1" applyProtection="1">
      <alignment horizontal="left" vertical="center" wrapText="1"/>
    </xf>
    <xf numFmtId="0" fontId="33" fillId="0" borderId="23" xfId="0" applyFont="1" applyBorder="1" applyAlignment="1" applyProtection="1">
      <alignment horizontal="left" vertical="center" wrapText="1"/>
    </xf>
    <xf numFmtId="0" fontId="33" fillId="0" borderId="23" xfId="0" applyFont="1" applyBorder="1" applyAlignment="1" applyProtection="1">
      <alignment horizontal="center" vertical="center" wrapText="1"/>
    </xf>
    <xf numFmtId="167" fontId="33" fillId="0" borderId="23" xfId="0" applyNumberFormat="1" applyFont="1" applyBorder="1" applyAlignment="1" applyProtection="1">
      <alignment vertical="center"/>
    </xf>
    <xf numFmtId="4" fontId="33" fillId="2" borderId="23" xfId="0" applyNumberFormat="1" applyFont="1" applyFill="1" applyBorder="1" applyAlignment="1" applyProtection="1">
      <alignment vertical="center"/>
      <protection locked="0"/>
    </xf>
    <xf numFmtId="4" fontId="33" fillId="0" borderId="23" xfId="0" applyNumberFormat="1" applyFont="1" applyBorder="1" applyAlignment="1" applyProtection="1">
      <alignment vertical="center"/>
    </xf>
    <xf numFmtId="0" fontId="34" fillId="0" borderId="4" xfId="0" applyFont="1" applyBorder="1" applyAlignment="1">
      <alignment vertical="center"/>
    </xf>
    <xf numFmtId="0" fontId="33" fillId="2" borderId="15"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0" fontId="20" fillId="2" borderId="20" xfId="0" applyFont="1" applyFill="1" applyBorder="1" applyAlignment="1" applyProtection="1">
      <alignment horizontal="left" vertical="center"/>
      <protection locked="0"/>
    </xf>
    <xf numFmtId="0" fontId="20"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0" fillId="0" borderId="21" xfId="0" applyNumberFormat="1" applyFont="1" applyBorder="1" applyAlignment="1" applyProtection="1">
      <alignment vertical="center"/>
    </xf>
    <xf numFmtId="166" fontId="20" fillId="0" borderId="22" xfId="0" applyNumberFormat="1" applyFont="1" applyBorder="1" applyAlignment="1" applyProtection="1">
      <alignment vertical="center"/>
    </xf>
    <xf numFmtId="0" fontId="0" fillId="0" borderId="0" xfId="0" applyAlignment="1">
      <alignment vertical="top"/>
    </xf>
    <xf numFmtId="0" fontId="35" fillId="0" borderId="24" xfId="0" applyFont="1" applyBorder="1" applyAlignment="1">
      <alignment vertical="center" wrapText="1"/>
    </xf>
    <xf numFmtId="0" fontId="35" fillId="0" borderId="25" xfId="0" applyFont="1" applyBorder="1" applyAlignment="1">
      <alignment vertical="center" wrapText="1"/>
    </xf>
    <xf numFmtId="0" fontId="35" fillId="0" borderId="26" xfId="0" applyFont="1" applyBorder="1" applyAlignment="1">
      <alignment vertical="center" wrapText="1"/>
    </xf>
    <xf numFmtId="0" fontId="35" fillId="0" borderId="27"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7" xfId="0" applyFont="1" applyBorder="1" applyAlignment="1">
      <alignment vertical="center" wrapText="1"/>
    </xf>
    <xf numFmtId="0" fontId="35" fillId="0" borderId="28" xfId="0" applyFont="1" applyBorder="1" applyAlignment="1">
      <alignment vertical="center" wrapText="1"/>
    </xf>
    <xf numFmtId="0" fontId="37" fillId="0" borderId="1" xfId="0" applyFont="1" applyBorder="1" applyAlignment="1">
      <alignment horizontal="left" vertical="center" wrapText="1"/>
    </xf>
    <xf numFmtId="0" fontId="38" fillId="0" borderId="1" xfId="0" applyFont="1" applyBorder="1" applyAlignment="1">
      <alignment horizontal="left" vertical="center" wrapText="1"/>
    </xf>
    <xf numFmtId="0" fontId="39" fillId="0" borderId="27" xfId="0" applyFont="1" applyBorder="1" applyAlignment="1">
      <alignment vertical="center" wrapText="1"/>
    </xf>
    <xf numFmtId="0" fontId="38" fillId="0" borderId="1" xfId="0" applyFont="1" applyBorder="1" applyAlignment="1">
      <alignment vertical="center" wrapText="1"/>
    </xf>
    <xf numFmtId="0" fontId="38" fillId="0" borderId="1" xfId="0" applyFont="1" applyBorder="1" applyAlignment="1">
      <alignment horizontal="left" vertical="center"/>
    </xf>
    <xf numFmtId="0" fontId="38" fillId="0" borderId="1" xfId="0" applyFont="1" applyBorder="1" applyAlignment="1">
      <alignment vertical="center"/>
    </xf>
    <xf numFmtId="49" fontId="38" fillId="0" borderId="1" xfId="0" applyNumberFormat="1" applyFont="1" applyBorder="1" applyAlignment="1">
      <alignment vertical="center" wrapText="1"/>
    </xf>
    <xf numFmtId="0" fontId="35" fillId="0" borderId="30" xfId="0" applyFont="1" applyBorder="1" applyAlignment="1">
      <alignment vertical="center" wrapText="1"/>
    </xf>
    <xf numFmtId="0" fontId="40" fillId="0" borderId="29" xfId="0" applyFont="1" applyBorder="1" applyAlignment="1">
      <alignment vertical="center" wrapText="1"/>
    </xf>
    <xf numFmtId="0" fontId="35" fillId="0" borderId="31" xfId="0" applyFont="1" applyBorder="1" applyAlignment="1">
      <alignment vertical="center" wrapText="1"/>
    </xf>
    <xf numFmtId="0" fontId="35" fillId="0" borderId="1" xfId="0" applyFont="1" applyBorder="1" applyAlignment="1">
      <alignment vertical="top"/>
    </xf>
    <xf numFmtId="0" fontId="35" fillId="0" borderId="0" xfId="0" applyFont="1" applyAlignment="1">
      <alignment vertical="top"/>
    </xf>
    <xf numFmtId="0" fontId="35" fillId="0" borderId="24" xfId="0" applyFont="1" applyBorder="1" applyAlignment="1">
      <alignment horizontal="left" vertical="center"/>
    </xf>
    <xf numFmtId="0" fontId="35" fillId="0" borderId="25" xfId="0" applyFont="1" applyBorder="1" applyAlignment="1">
      <alignment horizontal="left" vertical="center"/>
    </xf>
    <xf numFmtId="0" fontId="35" fillId="0" borderId="26" xfId="0" applyFont="1" applyBorder="1" applyAlignment="1">
      <alignment horizontal="left" vertical="center"/>
    </xf>
    <xf numFmtId="0" fontId="35" fillId="0" borderId="27" xfId="0" applyFont="1" applyBorder="1" applyAlignment="1">
      <alignment horizontal="left" vertical="center"/>
    </xf>
    <xf numFmtId="0" fontId="35" fillId="0" borderId="28" xfId="0" applyFont="1" applyBorder="1" applyAlignment="1">
      <alignment horizontal="left" vertical="center"/>
    </xf>
    <xf numFmtId="0" fontId="37" fillId="0" borderId="1" xfId="0" applyFont="1" applyBorder="1" applyAlignment="1">
      <alignment horizontal="left" vertical="center"/>
    </xf>
    <xf numFmtId="0" fontId="41" fillId="0" borderId="0" xfId="0" applyFont="1" applyAlignment="1">
      <alignment horizontal="left" vertical="center"/>
    </xf>
    <xf numFmtId="0" fontId="37" fillId="0" borderId="29" xfId="0" applyFont="1" applyBorder="1" applyAlignment="1">
      <alignment horizontal="left" vertical="center"/>
    </xf>
    <xf numFmtId="0" fontId="37" fillId="0" borderId="29" xfId="0" applyFont="1" applyBorder="1" applyAlignment="1">
      <alignment horizontal="center" vertical="center"/>
    </xf>
    <xf numFmtId="0" fontId="41" fillId="0" borderId="29" xfId="0" applyFont="1" applyBorder="1" applyAlignment="1">
      <alignment horizontal="left" vertical="center"/>
    </xf>
    <xf numFmtId="0" fontId="42" fillId="0" borderId="1" xfId="0" applyFont="1" applyBorder="1" applyAlignment="1">
      <alignment horizontal="left" vertical="center"/>
    </xf>
    <xf numFmtId="0" fontId="39" fillId="0" borderId="0" xfId="0" applyFont="1" applyAlignment="1">
      <alignment horizontal="left" vertical="center"/>
    </xf>
    <xf numFmtId="0" fontId="43" fillId="0" borderId="1" xfId="0" applyFont="1" applyBorder="1" applyAlignment="1">
      <alignment horizontal="left" vertical="center"/>
    </xf>
    <xf numFmtId="0" fontId="38" fillId="0" borderId="1" xfId="0" applyFont="1" applyBorder="1" applyAlignment="1">
      <alignment horizontal="center" vertical="center"/>
    </xf>
    <xf numFmtId="0" fontId="38" fillId="0" borderId="0" xfId="0" applyFont="1" applyAlignment="1">
      <alignment horizontal="left" vertical="center"/>
    </xf>
    <xf numFmtId="0" fontId="39" fillId="0" borderId="27" xfId="0" applyFont="1" applyBorder="1" applyAlignment="1">
      <alignment horizontal="left" vertical="center"/>
    </xf>
    <xf numFmtId="0" fontId="38" fillId="0" borderId="1" xfId="0" applyFont="1" applyFill="1" applyBorder="1" applyAlignment="1">
      <alignment horizontal="left" vertical="center"/>
    </xf>
    <xf numFmtId="0" fontId="38" fillId="0" borderId="1" xfId="0" applyFont="1" applyFill="1" applyBorder="1" applyAlignment="1">
      <alignment horizontal="center" vertical="center"/>
    </xf>
    <xf numFmtId="0" fontId="35" fillId="0" borderId="30" xfId="0" applyFont="1" applyBorder="1" applyAlignment="1">
      <alignment horizontal="left" vertical="center"/>
    </xf>
    <xf numFmtId="0" fontId="40" fillId="0" borderId="29" xfId="0" applyFont="1" applyBorder="1" applyAlignment="1">
      <alignment horizontal="left" vertical="center"/>
    </xf>
    <xf numFmtId="0" fontId="35" fillId="0" borderId="31" xfId="0" applyFont="1" applyBorder="1" applyAlignment="1">
      <alignment horizontal="left" vertical="center"/>
    </xf>
    <xf numFmtId="0" fontId="35" fillId="0" borderId="1" xfId="0" applyFont="1" applyBorder="1" applyAlignment="1">
      <alignment horizontal="left" vertical="center"/>
    </xf>
    <xf numFmtId="0" fontId="40" fillId="0" borderId="1" xfId="0" applyFont="1" applyBorder="1" applyAlignment="1">
      <alignment horizontal="left" vertical="center"/>
    </xf>
    <xf numFmtId="0" fontId="41" fillId="0" borderId="1" xfId="0" applyFont="1" applyBorder="1" applyAlignment="1">
      <alignment horizontal="left" vertical="center"/>
    </xf>
    <xf numFmtId="0" fontId="39" fillId="0" borderId="29" xfId="0" applyFont="1" applyBorder="1" applyAlignment="1">
      <alignment horizontal="left" vertical="center"/>
    </xf>
    <xf numFmtId="0" fontId="35" fillId="0" borderId="1" xfId="0" applyFont="1" applyBorder="1" applyAlignment="1">
      <alignment horizontal="left" vertical="center" wrapText="1"/>
    </xf>
    <xf numFmtId="0" fontId="39" fillId="0" borderId="1" xfId="0" applyFont="1" applyBorder="1" applyAlignment="1">
      <alignment horizontal="left" vertical="center" wrapText="1"/>
    </xf>
    <xf numFmtId="0" fontId="39" fillId="0" borderId="1" xfId="0" applyFont="1" applyBorder="1" applyAlignment="1">
      <alignment horizontal="center" vertical="center" wrapText="1"/>
    </xf>
    <xf numFmtId="0" fontId="35" fillId="0" borderId="24" xfId="0" applyFont="1" applyBorder="1" applyAlignment="1">
      <alignment horizontal="left" vertical="center" wrapText="1"/>
    </xf>
    <xf numFmtId="0" fontId="35" fillId="0" borderId="25" xfId="0" applyFont="1" applyBorder="1" applyAlignment="1">
      <alignment horizontal="left" vertical="center" wrapText="1"/>
    </xf>
    <xf numFmtId="0" fontId="35" fillId="0" borderId="26" xfId="0" applyFont="1" applyBorder="1" applyAlignment="1">
      <alignment horizontal="left" vertical="center" wrapText="1"/>
    </xf>
    <xf numFmtId="0" fontId="35" fillId="0" borderId="27" xfId="0" applyFont="1" applyBorder="1" applyAlignment="1">
      <alignment horizontal="left" vertical="center" wrapText="1"/>
    </xf>
    <xf numFmtId="0" fontId="35"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1" xfId="0" applyFont="1" applyBorder="1" applyAlignment="1">
      <alignment horizontal="left" vertical="center"/>
    </xf>
    <xf numFmtId="0" fontId="39" fillId="0" borderId="28" xfId="0" applyFont="1" applyBorder="1" applyAlignment="1">
      <alignment horizontal="left" vertical="center" wrapText="1"/>
    </xf>
    <xf numFmtId="0" fontId="39" fillId="0" borderId="28" xfId="0" applyFont="1" applyBorder="1" applyAlignment="1">
      <alignment horizontal="left" vertical="center"/>
    </xf>
    <xf numFmtId="0" fontId="39" fillId="0" borderId="30" xfId="0" applyFont="1" applyBorder="1" applyAlignment="1">
      <alignment horizontal="left" vertical="center" wrapText="1"/>
    </xf>
    <xf numFmtId="0" fontId="39" fillId="0" borderId="29" xfId="0" applyFont="1" applyBorder="1" applyAlignment="1">
      <alignment horizontal="left" vertical="center" wrapText="1"/>
    </xf>
    <xf numFmtId="0" fontId="39" fillId="0" borderId="31" xfId="0" applyFont="1" applyBorder="1" applyAlignment="1">
      <alignment horizontal="left" vertical="center" wrapText="1"/>
    </xf>
    <xf numFmtId="0" fontId="38" fillId="0" borderId="1" xfId="0" applyFont="1" applyBorder="1" applyAlignment="1">
      <alignment horizontal="left" vertical="top"/>
    </xf>
    <xf numFmtId="0" fontId="38" fillId="0" borderId="1" xfId="0" applyFont="1" applyBorder="1" applyAlignment="1">
      <alignment horizontal="center" vertical="top"/>
    </xf>
    <xf numFmtId="0" fontId="39" fillId="0" borderId="30"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center" vertical="center"/>
    </xf>
    <xf numFmtId="0" fontId="41" fillId="0" borderId="0" xfId="0" applyFont="1" applyAlignment="1">
      <alignment vertical="center"/>
    </xf>
    <xf numFmtId="0" fontId="37" fillId="0" borderId="1" xfId="0" applyFont="1" applyBorder="1" applyAlignment="1">
      <alignment vertical="center"/>
    </xf>
    <xf numFmtId="0" fontId="41" fillId="0" borderId="29" xfId="0" applyFont="1" applyBorder="1" applyAlignment="1">
      <alignment vertical="center"/>
    </xf>
    <xf numFmtId="0" fontId="37" fillId="0" borderId="29" xfId="0" applyFont="1" applyBorder="1" applyAlignment="1">
      <alignment vertical="center"/>
    </xf>
    <xf numFmtId="0" fontId="38" fillId="0" borderId="1" xfId="0" applyFont="1" applyBorder="1" applyAlignment="1">
      <alignment vertical="top"/>
    </xf>
    <xf numFmtId="49" fontId="38" fillId="0" borderId="1" xfId="0" applyNumberFormat="1" applyFont="1" applyBorder="1" applyAlignment="1">
      <alignment horizontal="left" vertical="center"/>
    </xf>
    <xf numFmtId="0" fontId="0" fillId="0" borderId="29" xfId="0" applyBorder="1" applyAlignment="1">
      <alignment vertical="top"/>
    </xf>
    <xf numFmtId="0" fontId="37" fillId="0" borderId="29" xfId="0" applyFont="1" applyBorder="1" applyAlignment="1">
      <alignment horizontal="left"/>
    </xf>
    <xf numFmtId="0" fontId="41" fillId="0" borderId="29" xfId="0" applyFont="1" applyBorder="1" applyAlignment="1"/>
    <xf numFmtId="0" fontId="35" fillId="0" borderId="27" xfId="0" applyFont="1" applyBorder="1" applyAlignment="1">
      <alignment vertical="top"/>
    </xf>
    <xf numFmtId="0" fontId="35" fillId="0" borderId="28" xfId="0" applyFont="1" applyBorder="1" applyAlignment="1">
      <alignment vertical="top"/>
    </xf>
    <xf numFmtId="0" fontId="35" fillId="0" borderId="30" xfId="0" applyFont="1" applyBorder="1" applyAlignment="1">
      <alignment vertical="top"/>
    </xf>
    <xf numFmtId="0" fontId="35" fillId="0" borderId="29" xfId="0" applyFont="1" applyBorder="1" applyAlignment="1">
      <alignment vertical="top"/>
    </xf>
    <xf numFmtId="0" fontId="35" fillId="0" borderId="31" xfId="0" applyFont="1" applyBorder="1" applyAlignment="1">
      <alignment vertical="top"/>
    </xf>
    <xf numFmtId="0" fontId="14" fillId="0" borderId="0" xfId="0" applyFont="1" applyAlignment="1">
      <alignment horizontal="left" vertical="top" wrapText="1"/>
    </xf>
    <xf numFmtId="0" fontId="14" fillId="0" borderId="0" xfId="0" applyFont="1" applyAlignment="1">
      <alignment horizontal="left" vertical="center"/>
    </xf>
    <xf numFmtId="0" fontId="16"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5"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6"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7" fillId="0" borderId="12" xfId="0" applyFont="1" applyBorder="1" applyAlignment="1">
      <alignment horizontal="center" vertical="center"/>
    </xf>
    <xf numFmtId="0" fontId="17" fillId="0" borderId="13" xfId="0" applyFont="1" applyBorder="1" applyAlignment="1">
      <alignment horizontal="left" vertical="center"/>
    </xf>
    <xf numFmtId="0" fontId="18" fillId="0" borderId="15" xfId="0" applyFont="1" applyBorder="1" applyAlignment="1">
      <alignment horizontal="left" vertical="center"/>
    </xf>
    <xf numFmtId="0" fontId="18" fillId="0" borderId="0" xfId="0" applyFont="1" applyBorder="1" applyAlignment="1">
      <alignment horizontal="left" vertical="center"/>
    </xf>
    <xf numFmtId="0" fontId="18" fillId="0" borderId="15" xfId="0" applyFont="1" applyBorder="1" applyAlignment="1" applyProtection="1">
      <alignment horizontal="left" vertical="center"/>
    </xf>
    <xf numFmtId="0" fontId="18" fillId="0" borderId="0" xfId="0" applyFont="1" applyBorder="1" applyAlignment="1" applyProtection="1">
      <alignment horizontal="left" vertical="center"/>
    </xf>
    <xf numFmtId="0" fontId="19" fillId="4" borderId="7" xfId="0" applyFont="1" applyFill="1" applyBorder="1" applyAlignment="1" applyProtection="1">
      <alignment horizontal="center" vertical="center"/>
    </xf>
    <xf numFmtId="0" fontId="19" fillId="4" borderId="8" xfId="0" applyFont="1" applyFill="1" applyBorder="1" applyAlignment="1" applyProtection="1">
      <alignment horizontal="left" vertical="center"/>
    </xf>
    <xf numFmtId="0" fontId="19" fillId="4" borderId="8" xfId="0" applyFont="1" applyFill="1" applyBorder="1" applyAlignment="1" applyProtection="1">
      <alignment horizontal="center" vertical="center"/>
    </xf>
    <xf numFmtId="0" fontId="19" fillId="4" borderId="8" xfId="0" applyFont="1" applyFill="1" applyBorder="1" applyAlignment="1" applyProtection="1">
      <alignment horizontal="righ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horizontal="left" vertical="center" wrapText="1"/>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6" fillId="0" borderId="1" xfId="0" applyFont="1" applyBorder="1" applyAlignment="1">
      <alignment horizontal="center" vertical="center"/>
    </xf>
    <xf numFmtId="0" fontId="36" fillId="0" borderId="1" xfId="0" applyFont="1" applyBorder="1" applyAlignment="1">
      <alignment horizontal="center" vertical="center" wrapText="1"/>
    </xf>
    <xf numFmtId="0" fontId="37" fillId="0" borderId="29" xfId="0" applyFont="1" applyBorder="1" applyAlignment="1">
      <alignment horizontal="left"/>
    </xf>
    <xf numFmtId="0" fontId="38" fillId="0" borderId="1" xfId="0" applyFont="1" applyBorder="1" applyAlignment="1">
      <alignment horizontal="left" vertical="center"/>
    </xf>
    <xf numFmtId="0" fontId="38" fillId="0" borderId="1" xfId="0" applyFont="1" applyBorder="1" applyAlignment="1">
      <alignment horizontal="left" vertical="top"/>
    </xf>
    <xf numFmtId="0" fontId="38" fillId="0" borderId="1" xfId="0" applyFont="1" applyBorder="1" applyAlignment="1">
      <alignment horizontal="left" vertical="center" wrapText="1"/>
    </xf>
    <xf numFmtId="0" fontId="37" fillId="0" borderId="29" xfId="0" applyFont="1" applyBorder="1" applyAlignment="1">
      <alignment horizontal="left" wrapText="1"/>
    </xf>
    <xf numFmtId="49" fontId="38" fillId="0" borderId="1" xfId="0" applyNumberFormat="1" applyFont="1" applyBorder="1" applyAlignment="1">
      <alignment horizontal="left" vertical="center" wrapText="1"/>
    </xf>
    <xf numFmtId="4" fontId="33" fillId="2" borderId="23" xfId="0" applyNumberFormat="1" applyFont="1" applyFill="1" applyBorder="1" applyAlignment="1" applyProtection="1">
      <alignment vertical="center"/>
    </xf>
    <xf numFmtId="4" fontId="33" fillId="2" borderId="23" xfId="0" applyNumberFormat="1" applyFont="1" applyFill="1" applyBorder="1" applyAlignment="1" applyProtection="1">
      <alignment vertical="center"/>
      <protection hidden="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9"/>
  <sheetViews>
    <sheetView showGridLines="0" tabSelected="1"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339"/>
      <c r="AS2" s="339"/>
      <c r="AT2" s="339"/>
      <c r="AU2" s="339"/>
      <c r="AV2" s="339"/>
      <c r="AW2" s="339"/>
      <c r="AX2" s="339"/>
      <c r="AY2" s="339"/>
      <c r="AZ2" s="339"/>
      <c r="BA2" s="339"/>
      <c r="BB2" s="339"/>
      <c r="BC2" s="339"/>
      <c r="BD2" s="339"/>
      <c r="BE2" s="339"/>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303" t="s">
        <v>14</v>
      </c>
      <c r="L5" s="304"/>
      <c r="M5" s="304"/>
      <c r="N5" s="304"/>
      <c r="O5" s="304"/>
      <c r="P5" s="304"/>
      <c r="Q5" s="304"/>
      <c r="R5" s="304"/>
      <c r="S5" s="304"/>
      <c r="T5" s="304"/>
      <c r="U5" s="304"/>
      <c r="V5" s="304"/>
      <c r="W5" s="304"/>
      <c r="X5" s="304"/>
      <c r="Y5" s="304"/>
      <c r="Z5" s="304"/>
      <c r="AA5" s="304"/>
      <c r="AB5" s="304"/>
      <c r="AC5" s="304"/>
      <c r="AD5" s="304"/>
      <c r="AE5" s="304"/>
      <c r="AF5" s="304"/>
      <c r="AG5" s="304"/>
      <c r="AH5" s="304"/>
      <c r="AI5" s="304"/>
      <c r="AJ5" s="304"/>
      <c r="AK5" s="304"/>
      <c r="AL5" s="304"/>
      <c r="AM5" s="304"/>
      <c r="AN5" s="304"/>
      <c r="AO5" s="304"/>
      <c r="AP5" s="21"/>
      <c r="AQ5" s="21"/>
      <c r="AR5" s="19"/>
      <c r="BE5" s="300" t="s">
        <v>15</v>
      </c>
      <c r="BS5" s="16" t="s">
        <v>6</v>
      </c>
    </row>
    <row r="6" spans="1:74" s="1" customFormat="1" ht="36.950000000000003" customHeight="1">
      <c r="B6" s="20"/>
      <c r="C6" s="21"/>
      <c r="D6" s="27" t="s">
        <v>16</v>
      </c>
      <c r="E6" s="21"/>
      <c r="F6" s="21"/>
      <c r="G6" s="21"/>
      <c r="H6" s="21"/>
      <c r="I6" s="21"/>
      <c r="J6" s="21"/>
      <c r="K6" s="305" t="s">
        <v>17</v>
      </c>
      <c r="L6" s="304"/>
      <c r="M6" s="304"/>
      <c r="N6" s="304"/>
      <c r="O6" s="304"/>
      <c r="P6" s="304"/>
      <c r="Q6" s="304"/>
      <c r="R6" s="304"/>
      <c r="S6" s="304"/>
      <c r="T6" s="304"/>
      <c r="U6" s="304"/>
      <c r="V6" s="304"/>
      <c r="W6" s="304"/>
      <c r="X6" s="304"/>
      <c r="Y6" s="304"/>
      <c r="Z6" s="304"/>
      <c r="AA6" s="304"/>
      <c r="AB6" s="304"/>
      <c r="AC6" s="304"/>
      <c r="AD6" s="304"/>
      <c r="AE6" s="304"/>
      <c r="AF6" s="304"/>
      <c r="AG6" s="304"/>
      <c r="AH6" s="304"/>
      <c r="AI6" s="304"/>
      <c r="AJ6" s="304"/>
      <c r="AK6" s="304"/>
      <c r="AL6" s="304"/>
      <c r="AM6" s="304"/>
      <c r="AN6" s="304"/>
      <c r="AO6" s="304"/>
      <c r="AP6" s="21"/>
      <c r="AQ6" s="21"/>
      <c r="AR6" s="19"/>
      <c r="BE6" s="301"/>
      <c r="BS6" s="16" t="s">
        <v>6</v>
      </c>
    </row>
    <row r="7" spans="1:74" s="1" customFormat="1" ht="12" customHeight="1">
      <c r="B7" s="20"/>
      <c r="C7" s="21"/>
      <c r="D7" s="28"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20</v>
      </c>
      <c r="AL7" s="21"/>
      <c r="AM7" s="21"/>
      <c r="AN7" s="26" t="s">
        <v>19</v>
      </c>
      <c r="AO7" s="21"/>
      <c r="AP7" s="21"/>
      <c r="AQ7" s="21"/>
      <c r="AR7" s="19"/>
      <c r="BE7" s="301"/>
      <c r="BS7" s="16" t="s">
        <v>6</v>
      </c>
    </row>
    <row r="8" spans="1:74" s="1" customFormat="1" ht="12" customHeight="1">
      <c r="B8" s="20"/>
      <c r="C8" s="21"/>
      <c r="D8" s="28"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23</v>
      </c>
      <c r="AL8" s="21"/>
      <c r="AM8" s="21"/>
      <c r="AN8" s="29" t="s">
        <v>24</v>
      </c>
      <c r="AO8" s="21"/>
      <c r="AP8" s="21"/>
      <c r="AQ8" s="21"/>
      <c r="AR8" s="19"/>
      <c r="BE8" s="301"/>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1"/>
      <c r="BS9" s="16" t="s">
        <v>6</v>
      </c>
    </row>
    <row r="10" spans="1:74" s="1" customFormat="1" ht="12" customHeight="1">
      <c r="B10" s="20"/>
      <c r="C10" s="21"/>
      <c r="D10" s="28"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26</v>
      </c>
      <c r="AL10" s="21"/>
      <c r="AM10" s="21"/>
      <c r="AN10" s="26" t="s">
        <v>19</v>
      </c>
      <c r="AO10" s="21"/>
      <c r="AP10" s="21"/>
      <c r="AQ10" s="21"/>
      <c r="AR10" s="19"/>
      <c r="BE10" s="301"/>
      <c r="BS10" s="16" t="s">
        <v>6</v>
      </c>
    </row>
    <row r="11" spans="1:74" s="1" customFormat="1" ht="18.399999999999999" customHeight="1">
      <c r="B11" s="20"/>
      <c r="C11" s="21"/>
      <c r="D11" s="21"/>
      <c r="E11" s="26" t="s">
        <v>22</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27</v>
      </c>
      <c r="AL11" s="21"/>
      <c r="AM11" s="21"/>
      <c r="AN11" s="26" t="s">
        <v>19</v>
      </c>
      <c r="AO11" s="21"/>
      <c r="AP11" s="21"/>
      <c r="AQ11" s="21"/>
      <c r="AR11" s="19"/>
      <c r="BE11" s="301"/>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1"/>
      <c r="BS12" s="16" t="s">
        <v>6</v>
      </c>
    </row>
    <row r="13" spans="1:74" s="1" customFormat="1" ht="12" customHeight="1">
      <c r="B13" s="20"/>
      <c r="C13" s="21"/>
      <c r="D13" s="28"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26</v>
      </c>
      <c r="AL13" s="21"/>
      <c r="AM13" s="21"/>
      <c r="AN13" s="30" t="s">
        <v>29</v>
      </c>
      <c r="AO13" s="21"/>
      <c r="AP13" s="21"/>
      <c r="AQ13" s="21"/>
      <c r="AR13" s="19"/>
      <c r="BE13" s="301"/>
      <c r="BS13" s="16" t="s">
        <v>6</v>
      </c>
    </row>
    <row r="14" spans="1:74">
      <c r="B14" s="20"/>
      <c r="C14" s="21"/>
      <c r="D14" s="21"/>
      <c r="E14" s="306" t="s">
        <v>29</v>
      </c>
      <c r="F14" s="307"/>
      <c r="G14" s="307"/>
      <c r="H14" s="307"/>
      <c r="I14" s="307"/>
      <c r="J14" s="307"/>
      <c r="K14" s="307"/>
      <c r="L14" s="307"/>
      <c r="M14" s="307"/>
      <c r="N14" s="307"/>
      <c r="O14" s="307"/>
      <c r="P14" s="307"/>
      <c r="Q14" s="307"/>
      <c r="R14" s="307"/>
      <c r="S14" s="307"/>
      <c r="T14" s="307"/>
      <c r="U14" s="307"/>
      <c r="V14" s="307"/>
      <c r="W14" s="307"/>
      <c r="X14" s="307"/>
      <c r="Y14" s="307"/>
      <c r="Z14" s="307"/>
      <c r="AA14" s="307"/>
      <c r="AB14" s="307"/>
      <c r="AC14" s="307"/>
      <c r="AD14" s="307"/>
      <c r="AE14" s="307"/>
      <c r="AF14" s="307"/>
      <c r="AG14" s="307"/>
      <c r="AH14" s="307"/>
      <c r="AI14" s="307"/>
      <c r="AJ14" s="307"/>
      <c r="AK14" s="28" t="s">
        <v>27</v>
      </c>
      <c r="AL14" s="21"/>
      <c r="AM14" s="21"/>
      <c r="AN14" s="30" t="s">
        <v>29</v>
      </c>
      <c r="AO14" s="21"/>
      <c r="AP14" s="21"/>
      <c r="AQ14" s="21"/>
      <c r="AR14" s="19"/>
      <c r="BE14" s="301"/>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1"/>
      <c r="BS15" s="16" t="s">
        <v>4</v>
      </c>
    </row>
    <row r="16" spans="1:74" s="1" customFormat="1" ht="12" customHeight="1">
      <c r="B16" s="20"/>
      <c r="C16" s="21"/>
      <c r="D16" s="28"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26</v>
      </c>
      <c r="AL16" s="21"/>
      <c r="AM16" s="21"/>
      <c r="AN16" s="26" t="s">
        <v>19</v>
      </c>
      <c r="AO16" s="21"/>
      <c r="AP16" s="21"/>
      <c r="AQ16" s="21"/>
      <c r="AR16" s="19"/>
      <c r="BE16" s="301"/>
      <c r="BS16" s="16" t="s">
        <v>4</v>
      </c>
    </row>
    <row r="17" spans="1:71" s="1" customFormat="1" ht="18.399999999999999" customHeight="1">
      <c r="B17" s="20"/>
      <c r="C17" s="21"/>
      <c r="D17" s="21"/>
      <c r="E17" s="26" t="s">
        <v>22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27</v>
      </c>
      <c r="AL17" s="21"/>
      <c r="AM17" s="21"/>
      <c r="AN17" s="26" t="s">
        <v>19</v>
      </c>
      <c r="AO17" s="21"/>
      <c r="AP17" s="21"/>
      <c r="AQ17" s="21"/>
      <c r="AR17" s="19"/>
      <c r="BE17" s="301"/>
      <c r="BS17" s="16" t="s">
        <v>31</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1"/>
      <c r="BS18" s="16" t="s">
        <v>6</v>
      </c>
    </row>
    <row r="19" spans="1:71" s="1" customFormat="1" ht="12" customHeight="1">
      <c r="B19" s="20"/>
      <c r="C19" s="21"/>
      <c r="D19" s="28"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26</v>
      </c>
      <c r="AL19" s="21"/>
      <c r="AM19" s="21"/>
      <c r="AN19" s="26" t="s">
        <v>19</v>
      </c>
      <c r="AO19" s="21"/>
      <c r="AP19" s="21"/>
      <c r="AQ19" s="21"/>
      <c r="AR19" s="19"/>
      <c r="BE19" s="301"/>
      <c r="BS19" s="16" t="s">
        <v>6</v>
      </c>
    </row>
    <row r="20" spans="1:71" s="1" customFormat="1" ht="18.399999999999999" customHeight="1">
      <c r="B20" s="20"/>
      <c r="C20" s="21"/>
      <c r="D20" s="21"/>
      <c r="E20" s="26" t="s">
        <v>22</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27</v>
      </c>
      <c r="AL20" s="21"/>
      <c r="AM20" s="21"/>
      <c r="AN20" s="26" t="s">
        <v>19</v>
      </c>
      <c r="AO20" s="21"/>
      <c r="AP20" s="21"/>
      <c r="AQ20" s="21"/>
      <c r="AR20" s="19"/>
      <c r="BE20" s="301"/>
      <c r="BS20" s="16" t="s">
        <v>4</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1"/>
    </row>
    <row r="22" spans="1:71" s="1" customFormat="1" ht="12" customHeight="1">
      <c r="B22" s="20"/>
      <c r="C22" s="21"/>
      <c r="D22" s="28" t="s">
        <v>33</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1"/>
    </row>
    <row r="23" spans="1:71" s="1" customFormat="1" ht="47.25" customHeight="1">
      <c r="B23" s="20"/>
      <c r="C23" s="21"/>
      <c r="D23" s="21"/>
      <c r="E23" s="308" t="s">
        <v>34</v>
      </c>
      <c r="F23" s="308"/>
      <c r="G23" s="308"/>
      <c r="H23" s="308"/>
      <c r="I23" s="308"/>
      <c r="J23" s="308"/>
      <c r="K23" s="308"/>
      <c r="L23" s="308"/>
      <c r="M23" s="308"/>
      <c r="N23" s="308"/>
      <c r="O23" s="308"/>
      <c r="P23" s="308"/>
      <c r="Q23" s="308"/>
      <c r="R23" s="308"/>
      <c r="S23" s="308"/>
      <c r="T23" s="308"/>
      <c r="U23" s="308"/>
      <c r="V23" s="308"/>
      <c r="W23" s="308"/>
      <c r="X23" s="308"/>
      <c r="Y23" s="308"/>
      <c r="Z23" s="308"/>
      <c r="AA23" s="308"/>
      <c r="AB23" s="308"/>
      <c r="AC23" s="308"/>
      <c r="AD23" s="308"/>
      <c r="AE23" s="308"/>
      <c r="AF23" s="308"/>
      <c r="AG23" s="308"/>
      <c r="AH23" s="308"/>
      <c r="AI23" s="308"/>
      <c r="AJ23" s="308"/>
      <c r="AK23" s="308"/>
      <c r="AL23" s="308"/>
      <c r="AM23" s="308"/>
      <c r="AN23" s="308"/>
      <c r="AO23" s="21"/>
      <c r="AP23" s="21"/>
      <c r="AQ23" s="21"/>
      <c r="AR23" s="19"/>
      <c r="BE23" s="301"/>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1"/>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301"/>
    </row>
    <row r="26" spans="1:71" s="2" customFormat="1" ht="25.9" customHeight="1">
      <c r="A26" s="33"/>
      <c r="B26" s="34"/>
      <c r="C26" s="35"/>
      <c r="D26" s="36" t="s">
        <v>35</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09">
        <f>ROUND(AG54,2)</f>
        <v>0</v>
      </c>
      <c r="AL26" s="310"/>
      <c r="AM26" s="310"/>
      <c r="AN26" s="310"/>
      <c r="AO26" s="310"/>
      <c r="AP26" s="35"/>
      <c r="AQ26" s="35"/>
      <c r="AR26" s="38"/>
      <c r="BE26" s="301"/>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301"/>
    </row>
    <row r="28" spans="1:71" s="2" customFormat="1">
      <c r="A28" s="33"/>
      <c r="B28" s="34"/>
      <c r="C28" s="35"/>
      <c r="D28" s="35"/>
      <c r="E28" s="35"/>
      <c r="F28" s="35"/>
      <c r="G28" s="35"/>
      <c r="H28" s="35"/>
      <c r="I28" s="35"/>
      <c r="J28" s="35"/>
      <c r="K28" s="35"/>
      <c r="L28" s="311" t="s">
        <v>36</v>
      </c>
      <c r="M28" s="311"/>
      <c r="N28" s="311"/>
      <c r="O28" s="311"/>
      <c r="P28" s="311"/>
      <c r="Q28" s="35"/>
      <c r="R28" s="35"/>
      <c r="S28" s="35"/>
      <c r="T28" s="35"/>
      <c r="U28" s="35"/>
      <c r="V28" s="35"/>
      <c r="W28" s="311" t="s">
        <v>37</v>
      </c>
      <c r="X28" s="311"/>
      <c r="Y28" s="311"/>
      <c r="Z28" s="311"/>
      <c r="AA28" s="311"/>
      <c r="AB28" s="311"/>
      <c r="AC28" s="311"/>
      <c r="AD28" s="311"/>
      <c r="AE28" s="311"/>
      <c r="AF28" s="35"/>
      <c r="AG28" s="35"/>
      <c r="AH28" s="35"/>
      <c r="AI28" s="35"/>
      <c r="AJ28" s="35"/>
      <c r="AK28" s="311" t="s">
        <v>38</v>
      </c>
      <c r="AL28" s="311"/>
      <c r="AM28" s="311"/>
      <c r="AN28" s="311"/>
      <c r="AO28" s="311"/>
      <c r="AP28" s="35"/>
      <c r="AQ28" s="35"/>
      <c r="AR28" s="38"/>
      <c r="BE28" s="301"/>
    </row>
    <row r="29" spans="1:71" s="3" customFormat="1" ht="14.45" customHeight="1">
      <c r="B29" s="39"/>
      <c r="C29" s="40"/>
      <c r="D29" s="28" t="s">
        <v>39</v>
      </c>
      <c r="E29" s="40"/>
      <c r="F29" s="28" t="s">
        <v>40</v>
      </c>
      <c r="G29" s="40"/>
      <c r="H29" s="40"/>
      <c r="I29" s="40"/>
      <c r="J29" s="40"/>
      <c r="K29" s="40"/>
      <c r="L29" s="314">
        <v>0.21</v>
      </c>
      <c r="M29" s="313"/>
      <c r="N29" s="313"/>
      <c r="O29" s="313"/>
      <c r="P29" s="313"/>
      <c r="Q29" s="40"/>
      <c r="R29" s="40"/>
      <c r="S29" s="40"/>
      <c r="T29" s="40"/>
      <c r="U29" s="40"/>
      <c r="V29" s="40"/>
      <c r="W29" s="312">
        <f>ROUND(AZ54, 2)</f>
        <v>0</v>
      </c>
      <c r="X29" s="313"/>
      <c r="Y29" s="313"/>
      <c r="Z29" s="313"/>
      <c r="AA29" s="313"/>
      <c r="AB29" s="313"/>
      <c r="AC29" s="313"/>
      <c r="AD29" s="313"/>
      <c r="AE29" s="313"/>
      <c r="AF29" s="40"/>
      <c r="AG29" s="40"/>
      <c r="AH29" s="40"/>
      <c r="AI29" s="40"/>
      <c r="AJ29" s="40"/>
      <c r="AK29" s="312">
        <f>ROUND(AV54, 2)</f>
        <v>0</v>
      </c>
      <c r="AL29" s="313"/>
      <c r="AM29" s="313"/>
      <c r="AN29" s="313"/>
      <c r="AO29" s="313"/>
      <c r="AP29" s="40"/>
      <c r="AQ29" s="40"/>
      <c r="AR29" s="41"/>
      <c r="BE29" s="302"/>
    </row>
    <row r="30" spans="1:71" s="3" customFormat="1" ht="14.45" customHeight="1">
      <c r="B30" s="39"/>
      <c r="C30" s="40"/>
      <c r="D30" s="40"/>
      <c r="E30" s="40"/>
      <c r="F30" s="28" t="s">
        <v>41</v>
      </c>
      <c r="G30" s="40"/>
      <c r="H30" s="40"/>
      <c r="I30" s="40"/>
      <c r="J30" s="40"/>
      <c r="K30" s="40"/>
      <c r="L30" s="314">
        <v>0.15</v>
      </c>
      <c r="M30" s="313"/>
      <c r="N30" s="313"/>
      <c r="O30" s="313"/>
      <c r="P30" s="313"/>
      <c r="Q30" s="40"/>
      <c r="R30" s="40"/>
      <c r="S30" s="40"/>
      <c r="T30" s="40"/>
      <c r="U30" s="40"/>
      <c r="V30" s="40"/>
      <c r="W30" s="312">
        <f>ROUND(BA54, 2)</f>
        <v>0</v>
      </c>
      <c r="X30" s="313"/>
      <c r="Y30" s="313"/>
      <c r="Z30" s="313"/>
      <c r="AA30" s="313"/>
      <c r="AB30" s="313"/>
      <c r="AC30" s="313"/>
      <c r="AD30" s="313"/>
      <c r="AE30" s="313"/>
      <c r="AF30" s="40"/>
      <c r="AG30" s="40"/>
      <c r="AH30" s="40"/>
      <c r="AI30" s="40"/>
      <c r="AJ30" s="40"/>
      <c r="AK30" s="312">
        <f>ROUND(AW54, 2)</f>
        <v>0</v>
      </c>
      <c r="AL30" s="313"/>
      <c r="AM30" s="313"/>
      <c r="AN30" s="313"/>
      <c r="AO30" s="313"/>
      <c r="AP30" s="40"/>
      <c r="AQ30" s="40"/>
      <c r="AR30" s="41"/>
      <c r="BE30" s="302"/>
    </row>
    <row r="31" spans="1:71" s="3" customFormat="1" ht="14.45" hidden="1" customHeight="1">
      <c r="B31" s="39"/>
      <c r="C31" s="40"/>
      <c r="D31" s="40"/>
      <c r="E31" s="40"/>
      <c r="F31" s="28" t="s">
        <v>42</v>
      </c>
      <c r="G31" s="40"/>
      <c r="H31" s="40"/>
      <c r="I31" s="40"/>
      <c r="J31" s="40"/>
      <c r="K31" s="40"/>
      <c r="L31" s="314">
        <v>0.21</v>
      </c>
      <c r="M31" s="313"/>
      <c r="N31" s="313"/>
      <c r="O31" s="313"/>
      <c r="P31" s="313"/>
      <c r="Q31" s="40"/>
      <c r="R31" s="40"/>
      <c r="S31" s="40"/>
      <c r="T31" s="40"/>
      <c r="U31" s="40"/>
      <c r="V31" s="40"/>
      <c r="W31" s="312">
        <f>ROUND(BB54, 2)</f>
        <v>0</v>
      </c>
      <c r="X31" s="313"/>
      <c r="Y31" s="313"/>
      <c r="Z31" s="313"/>
      <c r="AA31" s="313"/>
      <c r="AB31" s="313"/>
      <c r="AC31" s="313"/>
      <c r="AD31" s="313"/>
      <c r="AE31" s="313"/>
      <c r="AF31" s="40"/>
      <c r="AG31" s="40"/>
      <c r="AH31" s="40"/>
      <c r="AI31" s="40"/>
      <c r="AJ31" s="40"/>
      <c r="AK31" s="312">
        <v>0</v>
      </c>
      <c r="AL31" s="313"/>
      <c r="AM31" s="313"/>
      <c r="AN31" s="313"/>
      <c r="AO31" s="313"/>
      <c r="AP31" s="40"/>
      <c r="AQ31" s="40"/>
      <c r="AR31" s="41"/>
      <c r="BE31" s="302"/>
    </row>
    <row r="32" spans="1:71" s="3" customFormat="1" ht="14.45" hidden="1" customHeight="1">
      <c r="B32" s="39"/>
      <c r="C32" s="40"/>
      <c r="D32" s="40"/>
      <c r="E32" s="40"/>
      <c r="F32" s="28" t="s">
        <v>43</v>
      </c>
      <c r="G32" s="40"/>
      <c r="H32" s="40"/>
      <c r="I32" s="40"/>
      <c r="J32" s="40"/>
      <c r="K32" s="40"/>
      <c r="L32" s="314">
        <v>0.15</v>
      </c>
      <c r="M32" s="313"/>
      <c r="N32" s="313"/>
      <c r="O32" s="313"/>
      <c r="P32" s="313"/>
      <c r="Q32" s="40"/>
      <c r="R32" s="40"/>
      <c r="S32" s="40"/>
      <c r="T32" s="40"/>
      <c r="U32" s="40"/>
      <c r="V32" s="40"/>
      <c r="W32" s="312">
        <f>ROUND(BC54, 2)</f>
        <v>0</v>
      </c>
      <c r="X32" s="313"/>
      <c r="Y32" s="313"/>
      <c r="Z32" s="313"/>
      <c r="AA32" s="313"/>
      <c r="AB32" s="313"/>
      <c r="AC32" s="313"/>
      <c r="AD32" s="313"/>
      <c r="AE32" s="313"/>
      <c r="AF32" s="40"/>
      <c r="AG32" s="40"/>
      <c r="AH32" s="40"/>
      <c r="AI32" s="40"/>
      <c r="AJ32" s="40"/>
      <c r="AK32" s="312">
        <v>0</v>
      </c>
      <c r="AL32" s="313"/>
      <c r="AM32" s="313"/>
      <c r="AN32" s="313"/>
      <c r="AO32" s="313"/>
      <c r="AP32" s="40"/>
      <c r="AQ32" s="40"/>
      <c r="AR32" s="41"/>
      <c r="BE32" s="302"/>
    </row>
    <row r="33" spans="1:57" s="3" customFormat="1" ht="14.45" hidden="1" customHeight="1">
      <c r="B33" s="39"/>
      <c r="C33" s="40"/>
      <c r="D33" s="40"/>
      <c r="E33" s="40"/>
      <c r="F33" s="28" t="s">
        <v>44</v>
      </c>
      <c r="G33" s="40"/>
      <c r="H33" s="40"/>
      <c r="I33" s="40"/>
      <c r="J33" s="40"/>
      <c r="K33" s="40"/>
      <c r="L33" s="314">
        <v>0</v>
      </c>
      <c r="M33" s="313"/>
      <c r="N33" s="313"/>
      <c r="O33" s="313"/>
      <c r="P33" s="313"/>
      <c r="Q33" s="40"/>
      <c r="R33" s="40"/>
      <c r="S33" s="40"/>
      <c r="T33" s="40"/>
      <c r="U33" s="40"/>
      <c r="V33" s="40"/>
      <c r="W33" s="312">
        <f>ROUND(BD54, 2)</f>
        <v>0</v>
      </c>
      <c r="X33" s="313"/>
      <c r="Y33" s="313"/>
      <c r="Z33" s="313"/>
      <c r="AA33" s="313"/>
      <c r="AB33" s="313"/>
      <c r="AC33" s="313"/>
      <c r="AD33" s="313"/>
      <c r="AE33" s="313"/>
      <c r="AF33" s="40"/>
      <c r="AG33" s="40"/>
      <c r="AH33" s="40"/>
      <c r="AI33" s="40"/>
      <c r="AJ33" s="40"/>
      <c r="AK33" s="312">
        <v>0</v>
      </c>
      <c r="AL33" s="313"/>
      <c r="AM33" s="313"/>
      <c r="AN33" s="313"/>
      <c r="AO33" s="313"/>
      <c r="AP33" s="40"/>
      <c r="AQ33" s="40"/>
      <c r="AR33" s="41"/>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33"/>
    </row>
    <row r="35" spans="1:57" s="2" customFormat="1" ht="25.9" customHeight="1">
      <c r="A35" s="33"/>
      <c r="B35" s="34"/>
      <c r="C35" s="42"/>
      <c r="D35" s="43" t="s">
        <v>45</v>
      </c>
      <c r="E35" s="44"/>
      <c r="F35" s="44"/>
      <c r="G35" s="44"/>
      <c r="H35" s="44"/>
      <c r="I35" s="44"/>
      <c r="J35" s="44"/>
      <c r="K35" s="44"/>
      <c r="L35" s="44"/>
      <c r="M35" s="44"/>
      <c r="N35" s="44"/>
      <c r="O35" s="44"/>
      <c r="P35" s="44"/>
      <c r="Q35" s="44"/>
      <c r="R35" s="44"/>
      <c r="S35" s="44"/>
      <c r="T35" s="45" t="s">
        <v>46</v>
      </c>
      <c r="U35" s="44"/>
      <c r="V35" s="44"/>
      <c r="W35" s="44"/>
      <c r="X35" s="315" t="s">
        <v>47</v>
      </c>
      <c r="Y35" s="316"/>
      <c r="Z35" s="316"/>
      <c r="AA35" s="316"/>
      <c r="AB35" s="316"/>
      <c r="AC35" s="44"/>
      <c r="AD35" s="44"/>
      <c r="AE35" s="44"/>
      <c r="AF35" s="44"/>
      <c r="AG35" s="44"/>
      <c r="AH35" s="44"/>
      <c r="AI35" s="44"/>
      <c r="AJ35" s="44"/>
      <c r="AK35" s="317">
        <f>SUM(AK26:AK33)</f>
        <v>0</v>
      </c>
      <c r="AL35" s="316"/>
      <c r="AM35" s="316"/>
      <c r="AN35" s="316"/>
      <c r="AO35" s="318"/>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6.95" customHeight="1">
      <c r="A37" s="33"/>
      <c r="B37" s="46"/>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38"/>
      <c r="BE37" s="33"/>
    </row>
    <row r="41" spans="1:57" s="2" customFormat="1" ht="6.95" customHeight="1">
      <c r="A41" s="33"/>
      <c r="B41" s="48"/>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38"/>
      <c r="BE41" s="33"/>
    </row>
    <row r="42" spans="1:57" s="2" customFormat="1" ht="24.95" customHeight="1">
      <c r="A42" s="33"/>
      <c r="B42" s="34"/>
      <c r="C42" s="22" t="s">
        <v>48</v>
      </c>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8"/>
      <c r="BE42" s="33"/>
    </row>
    <row r="43" spans="1:57" s="2" customFormat="1" ht="6.95" customHeight="1">
      <c r="A43" s="33"/>
      <c r="B43" s="34"/>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8"/>
      <c r="BE43" s="33"/>
    </row>
    <row r="44" spans="1:57" s="4" customFormat="1" ht="12" customHeight="1">
      <c r="B44" s="50"/>
      <c r="C44" s="28" t="s">
        <v>13</v>
      </c>
      <c r="D44" s="51"/>
      <c r="E44" s="51"/>
      <c r="F44" s="51"/>
      <c r="G44" s="51"/>
      <c r="H44" s="51"/>
      <c r="I44" s="51"/>
      <c r="J44" s="51"/>
      <c r="K44" s="51"/>
      <c r="L44" s="51" t="str">
        <f>K5</f>
        <v>002/2023</v>
      </c>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2"/>
    </row>
    <row r="45" spans="1:57" s="5" customFormat="1" ht="36.950000000000003" customHeight="1">
      <c r="B45" s="53"/>
      <c r="C45" s="54" t="s">
        <v>16</v>
      </c>
      <c r="D45" s="55"/>
      <c r="E45" s="55"/>
      <c r="F45" s="55"/>
      <c r="G45" s="55"/>
      <c r="H45" s="55"/>
      <c r="I45" s="55"/>
      <c r="J45" s="55"/>
      <c r="K45" s="55"/>
      <c r="L45" s="319" t="str">
        <f>K6</f>
        <v>Lomnice nad Popelkou - Nová Ves nad Popelkou 1. verze</v>
      </c>
      <c r="M45" s="320"/>
      <c r="N45" s="320"/>
      <c r="O45" s="320"/>
      <c r="P45" s="320"/>
      <c r="Q45" s="320"/>
      <c r="R45" s="320"/>
      <c r="S45" s="320"/>
      <c r="T45" s="320"/>
      <c r="U45" s="320"/>
      <c r="V45" s="320"/>
      <c r="W45" s="320"/>
      <c r="X45" s="320"/>
      <c r="Y45" s="320"/>
      <c r="Z45" s="320"/>
      <c r="AA45" s="320"/>
      <c r="AB45" s="320"/>
      <c r="AC45" s="320"/>
      <c r="AD45" s="320"/>
      <c r="AE45" s="320"/>
      <c r="AF45" s="320"/>
      <c r="AG45" s="320"/>
      <c r="AH45" s="320"/>
      <c r="AI45" s="320"/>
      <c r="AJ45" s="320"/>
      <c r="AK45" s="320"/>
      <c r="AL45" s="320"/>
      <c r="AM45" s="320"/>
      <c r="AN45" s="320"/>
      <c r="AO45" s="320"/>
      <c r="AP45" s="55"/>
      <c r="AQ45" s="55"/>
      <c r="AR45" s="56"/>
    </row>
    <row r="46" spans="1:57" s="2" customFormat="1" ht="6.95" customHeight="1">
      <c r="A46" s="33"/>
      <c r="B46" s="34"/>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8"/>
      <c r="BE46" s="33"/>
    </row>
    <row r="47" spans="1:57" s="2" customFormat="1" ht="12" customHeight="1">
      <c r="A47" s="33"/>
      <c r="B47" s="34"/>
      <c r="C47" s="28" t="s">
        <v>21</v>
      </c>
      <c r="D47" s="35"/>
      <c r="E47" s="35"/>
      <c r="F47" s="35"/>
      <c r="G47" s="35"/>
      <c r="H47" s="35"/>
      <c r="I47" s="35"/>
      <c r="J47" s="35"/>
      <c r="K47" s="35"/>
      <c r="L47" s="57" t="str">
        <f>IF(K8="","",K8)</f>
        <v xml:space="preserve"> </v>
      </c>
      <c r="M47" s="35"/>
      <c r="N47" s="35"/>
      <c r="O47" s="35"/>
      <c r="P47" s="35"/>
      <c r="Q47" s="35"/>
      <c r="R47" s="35"/>
      <c r="S47" s="35"/>
      <c r="T47" s="35"/>
      <c r="U47" s="35"/>
      <c r="V47" s="35"/>
      <c r="W47" s="35"/>
      <c r="X47" s="35"/>
      <c r="Y47" s="35"/>
      <c r="Z47" s="35"/>
      <c r="AA47" s="35"/>
      <c r="AB47" s="35"/>
      <c r="AC47" s="35"/>
      <c r="AD47" s="35"/>
      <c r="AE47" s="35"/>
      <c r="AF47" s="35"/>
      <c r="AG47" s="35"/>
      <c r="AH47" s="35"/>
      <c r="AI47" s="28" t="s">
        <v>23</v>
      </c>
      <c r="AJ47" s="35"/>
      <c r="AK47" s="35"/>
      <c r="AL47" s="35"/>
      <c r="AM47" s="321" t="str">
        <f>IF(AN8= "","",AN8)</f>
        <v>29. 5. 2023</v>
      </c>
      <c r="AN47" s="321"/>
      <c r="AO47" s="35"/>
      <c r="AP47" s="35"/>
      <c r="AQ47" s="35"/>
      <c r="AR47" s="38"/>
      <c r="BE47" s="33"/>
    </row>
    <row r="48" spans="1:57" s="2" customFormat="1" ht="6.95" customHeight="1">
      <c r="A48" s="33"/>
      <c r="B48" s="34"/>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8"/>
      <c r="BE48" s="33"/>
    </row>
    <row r="49" spans="1:91" s="2" customFormat="1" ht="15.2" customHeight="1">
      <c r="A49" s="33"/>
      <c r="B49" s="34"/>
      <c r="C49" s="28" t="s">
        <v>25</v>
      </c>
      <c r="D49" s="35"/>
      <c r="E49" s="35"/>
      <c r="F49" s="35"/>
      <c r="G49" s="35"/>
      <c r="H49" s="35"/>
      <c r="I49" s="35"/>
      <c r="J49" s="35"/>
      <c r="K49" s="35"/>
      <c r="L49" s="51" t="str">
        <f>IF(E11= "","",E11)</f>
        <v xml:space="preserve"> </v>
      </c>
      <c r="M49" s="35"/>
      <c r="N49" s="35"/>
      <c r="O49" s="35"/>
      <c r="P49" s="35"/>
      <c r="Q49" s="35"/>
      <c r="R49" s="35"/>
      <c r="S49" s="35"/>
      <c r="T49" s="35"/>
      <c r="U49" s="35"/>
      <c r="V49" s="35"/>
      <c r="W49" s="35"/>
      <c r="X49" s="35"/>
      <c r="Y49" s="35"/>
      <c r="Z49" s="35"/>
      <c r="AA49" s="35"/>
      <c r="AB49" s="35"/>
      <c r="AC49" s="35"/>
      <c r="AD49" s="35"/>
      <c r="AE49" s="35"/>
      <c r="AF49" s="35"/>
      <c r="AG49" s="35"/>
      <c r="AH49" s="35"/>
      <c r="AI49" s="28" t="s">
        <v>30</v>
      </c>
      <c r="AJ49" s="35"/>
      <c r="AK49" s="35"/>
      <c r="AL49" s="35"/>
      <c r="AM49" s="322" t="str">
        <f>IF(E17="","",E17)</f>
        <v xml:space="preserve"> </v>
      </c>
      <c r="AN49" s="323"/>
      <c r="AO49" s="323"/>
      <c r="AP49" s="323"/>
      <c r="AQ49" s="35"/>
      <c r="AR49" s="38"/>
      <c r="AS49" s="324" t="s">
        <v>49</v>
      </c>
      <c r="AT49" s="325"/>
      <c r="AU49" s="59"/>
      <c r="AV49" s="59"/>
      <c r="AW49" s="59"/>
      <c r="AX49" s="59"/>
      <c r="AY49" s="59"/>
      <c r="AZ49" s="59"/>
      <c r="BA49" s="59"/>
      <c r="BB49" s="59"/>
      <c r="BC49" s="59"/>
      <c r="BD49" s="60"/>
      <c r="BE49" s="33"/>
    </row>
    <row r="50" spans="1:91" s="2" customFormat="1" ht="15.2" customHeight="1">
      <c r="A50" s="33"/>
      <c r="B50" s="34"/>
      <c r="C50" s="28" t="s">
        <v>28</v>
      </c>
      <c r="D50" s="35"/>
      <c r="E50" s="35"/>
      <c r="F50" s="35"/>
      <c r="G50" s="35"/>
      <c r="H50" s="35"/>
      <c r="I50" s="35"/>
      <c r="J50" s="35"/>
      <c r="K50" s="35"/>
      <c r="L50" s="51" t="str">
        <f>IF(E14= "Vyplň údaj","",E14)</f>
        <v/>
      </c>
      <c r="M50" s="35"/>
      <c r="N50" s="35"/>
      <c r="O50" s="35"/>
      <c r="P50" s="35"/>
      <c r="Q50" s="35"/>
      <c r="R50" s="35"/>
      <c r="S50" s="35"/>
      <c r="T50" s="35"/>
      <c r="U50" s="35"/>
      <c r="V50" s="35"/>
      <c r="W50" s="35"/>
      <c r="X50" s="35"/>
      <c r="Y50" s="35"/>
      <c r="Z50" s="35"/>
      <c r="AA50" s="35"/>
      <c r="AB50" s="35"/>
      <c r="AC50" s="35"/>
      <c r="AD50" s="35"/>
      <c r="AE50" s="35"/>
      <c r="AF50" s="35"/>
      <c r="AG50" s="35"/>
      <c r="AH50" s="35"/>
      <c r="AI50" s="28" t="s">
        <v>32</v>
      </c>
      <c r="AJ50" s="35"/>
      <c r="AK50" s="35"/>
      <c r="AL50" s="35"/>
      <c r="AM50" s="322" t="str">
        <f>IF(E20="","",E20)</f>
        <v xml:space="preserve"> </v>
      </c>
      <c r="AN50" s="323"/>
      <c r="AO50" s="323"/>
      <c r="AP50" s="323"/>
      <c r="AQ50" s="35"/>
      <c r="AR50" s="38"/>
      <c r="AS50" s="326"/>
      <c r="AT50" s="327"/>
      <c r="AU50" s="61"/>
      <c r="AV50" s="61"/>
      <c r="AW50" s="61"/>
      <c r="AX50" s="61"/>
      <c r="AY50" s="61"/>
      <c r="AZ50" s="61"/>
      <c r="BA50" s="61"/>
      <c r="BB50" s="61"/>
      <c r="BC50" s="61"/>
      <c r="BD50" s="62"/>
      <c r="BE50" s="33"/>
    </row>
    <row r="51" spans="1:91" s="2" customFormat="1" ht="10.9" customHeight="1">
      <c r="A51" s="33"/>
      <c r="B51" s="34"/>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8"/>
      <c r="AS51" s="328"/>
      <c r="AT51" s="329"/>
      <c r="AU51" s="63"/>
      <c r="AV51" s="63"/>
      <c r="AW51" s="63"/>
      <c r="AX51" s="63"/>
      <c r="AY51" s="63"/>
      <c r="AZ51" s="63"/>
      <c r="BA51" s="63"/>
      <c r="BB51" s="63"/>
      <c r="BC51" s="63"/>
      <c r="BD51" s="64"/>
      <c r="BE51" s="33"/>
    </row>
    <row r="52" spans="1:91" s="2" customFormat="1" ht="29.25" customHeight="1">
      <c r="A52" s="33"/>
      <c r="B52" s="34"/>
      <c r="C52" s="330" t="s">
        <v>50</v>
      </c>
      <c r="D52" s="331"/>
      <c r="E52" s="331"/>
      <c r="F52" s="331"/>
      <c r="G52" s="331"/>
      <c r="H52" s="65"/>
      <c r="I52" s="332" t="s">
        <v>51</v>
      </c>
      <c r="J52" s="331"/>
      <c r="K52" s="331"/>
      <c r="L52" s="331"/>
      <c r="M52" s="331"/>
      <c r="N52" s="331"/>
      <c r="O52" s="331"/>
      <c r="P52" s="331"/>
      <c r="Q52" s="331"/>
      <c r="R52" s="331"/>
      <c r="S52" s="331"/>
      <c r="T52" s="331"/>
      <c r="U52" s="331"/>
      <c r="V52" s="331"/>
      <c r="W52" s="331"/>
      <c r="X52" s="331"/>
      <c r="Y52" s="331"/>
      <c r="Z52" s="331"/>
      <c r="AA52" s="331"/>
      <c r="AB52" s="331"/>
      <c r="AC52" s="331"/>
      <c r="AD52" s="331"/>
      <c r="AE52" s="331"/>
      <c r="AF52" s="331"/>
      <c r="AG52" s="333" t="s">
        <v>52</v>
      </c>
      <c r="AH52" s="331"/>
      <c r="AI52" s="331"/>
      <c r="AJ52" s="331"/>
      <c r="AK52" s="331"/>
      <c r="AL52" s="331"/>
      <c r="AM52" s="331"/>
      <c r="AN52" s="332" t="s">
        <v>53</v>
      </c>
      <c r="AO52" s="331"/>
      <c r="AP52" s="331"/>
      <c r="AQ52" s="66" t="s">
        <v>54</v>
      </c>
      <c r="AR52" s="38"/>
      <c r="AS52" s="67" t="s">
        <v>55</v>
      </c>
      <c r="AT52" s="68" t="s">
        <v>56</v>
      </c>
      <c r="AU52" s="68" t="s">
        <v>57</v>
      </c>
      <c r="AV52" s="68" t="s">
        <v>58</v>
      </c>
      <c r="AW52" s="68" t="s">
        <v>59</v>
      </c>
      <c r="AX52" s="68" t="s">
        <v>60</v>
      </c>
      <c r="AY52" s="68" t="s">
        <v>61</v>
      </c>
      <c r="AZ52" s="68" t="s">
        <v>62</v>
      </c>
      <c r="BA52" s="68" t="s">
        <v>63</v>
      </c>
      <c r="BB52" s="68" t="s">
        <v>64</v>
      </c>
      <c r="BC52" s="68" t="s">
        <v>65</v>
      </c>
      <c r="BD52" s="69" t="s">
        <v>66</v>
      </c>
      <c r="BE52" s="33"/>
    </row>
    <row r="53" spans="1:91" s="2" customFormat="1" ht="10.9" customHeight="1">
      <c r="A53" s="33"/>
      <c r="B53" s="34"/>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8"/>
      <c r="AS53" s="70"/>
      <c r="AT53" s="71"/>
      <c r="AU53" s="71"/>
      <c r="AV53" s="71"/>
      <c r="AW53" s="71"/>
      <c r="AX53" s="71"/>
      <c r="AY53" s="71"/>
      <c r="AZ53" s="71"/>
      <c r="BA53" s="71"/>
      <c r="BB53" s="71"/>
      <c r="BC53" s="71"/>
      <c r="BD53" s="72"/>
      <c r="BE53" s="33"/>
    </row>
    <row r="54" spans="1:91" s="6" customFormat="1" ht="32.450000000000003" customHeight="1">
      <c r="B54" s="73"/>
      <c r="C54" s="74" t="s">
        <v>67</v>
      </c>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337">
        <f>ROUND(SUM(AG55:AG57),2)</f>
        <v>0</v>
      </c>
      <c r="AH54" s="337"/>
      <c r="AI54" s="337"/>
      <c r="AJ54" s="337"/>
      <c r="AK54" s="337"/>
      <c r="AL54" s="337"/>
      <c r="AM54" s="337"/>
      <c r="AN54" s="338">
        <f>SUM(AG54,AT54)</f>
        <v>0</v>
      </c>
      <c r="AO54" s="338"/>
      <c r="AP54" s="338"/>
      <c r="AQ54" s="77" t="s">
        <v>19</v>
      </c>
      <c r="AR54" s="78"/>
      <c r="AS54" s="79">
        <f>ROUND(SUM(AS55:AS57),2)</f>
        <v>0</v>
      </c>
      <c r="AT54" s="80">
        <f>ROUND(SUM(AV54:AW54),2)</f>
        <v>0</v>
      </c>
      <c r="AU54" s="81">
        <f>ROUND(SUM(AU55:AU57),5)</f>
        <v>0</v>
      </c>
      <c r="AV54" s="80">
        <f>ROUND(AZ54*L29,2)</f>
        <v>0</v>
      </c>
      <c r="AW54" s="80">
        <f>ROUND(BA54*L30,2)</f>
        <v>0</v>
      </c>
      <c r="AX54" s="80">
        <f>ROUND(BB54*L29,2)</f>
        <v>0</v>
      </c>
      <c r="AY54" s="80">
        <f>ROUND(BC54*L30,2)</f>
        <v>0</v>
      </c>
      <c r="AZ54" s="80">
        <f>ROUND(SUM(AZ55:AZ57),2)</f>
        <v>0</v>
      </c>
      <c r="BA54" s="80">
        <f>ROUND(SUM(BA55:BA57),2)</f>
        <v>0</v>
      </c>
      <c r="BB54" s="80">
        <f>ROUND(SUM(BB55:BB57),2)</f>
        <v>0</v>
      </c>
      <c r="BC54" s="80">
        <f>ROUND(SUM(BC55:BC57),2)</f>
        <v>0</v>
      </c>
      <c r="BD54" s="82">
        <f>ROUND(SUM(BD55:BD57),2)</f>
        <v>0</v>
      </c>
      <c r="BS54" s="83" t="s">
        <v>68</v>
      </c>
      <c r="BT54" s="83" t="s">
        <v>69</v>
      </c>
      <c r="BU54" s="84" t="s">
        <v>70</v>
      </c>
      <c r="BV54" s="83" t="s">
        <v>71</v>
      </c>
      <c r="BW54" s="83" t="s">
        <v>5</v>
      </c>
      <c r="BX54" s="83" t="s">
        <v>72</v>
      </c>
      <c r="CL54" s="83" t="s">
        <v>19</v>
      </c>
    </row>
    <row r="55" spans="1:91" s="7" customFormat="1" ht="16.5" customHeight="1">
      <c r="A55" s="85" t="s">
        <v>73</v>
      </c>
      <c r="B55" s="86"/>
      <c r="C55" s="87"/>
      <c r="D55" s="336" t="s">
        <v>74</v>
      </c>
      <c r="E55" s="336"/>
      <c r="F55" s="336"/>
      <c r="G55" s="336"/>
      <c r="H55" s="336"/>
      <c r="I55" s="88"/>
      <c r="J55" s="336" t="s">
        <v>75</v>
      </c>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34">
        <f>'SO 01 - Železniční svršek'!J30</f>
        <v>0</v>
      </c>
      <c r="AH55" s="335"/>
      <c r="AI55" s="335"/>
      <c r="AJ55" s="335"/>
      <c r="AK55" s="335"/>
      <c r="AL55" s="335"/>
      <c r="AM55" s="335"/>
      <c r="AN55" s="334">
        <f>SUM(AG55,AT55)</f>
        <v>0</v>
      </c>
      <c r="AO55" s="335"/>
      <c r="AP55" s="335"/>
      <c r="AQ55" s="89" t="s">
        <v>76</v>
      </c>
      <c r="AR55" s="90"/>
      <c r="AS55" s="91">
        <v>0</v>
      </c>
      <c r="AT55" s="92">
        <f>ROUND(SUM(AV55:AW55),2)</f>
        <v>0</v>
      </c>
      <c r="AU55" s="93">
        <f>'SO 01 - Železniční svršek'!P83</f>
        <v>0</v>
      </c>
      <c r="AV55" s="92">
        <f>'SO 01 - Železniční svršek'!J33</f>
        <v>0</v>
      </c>
      <c r="AW55" s="92">
        <f>'SO 01 - Železniční svršek'!J34</f>
        <v>0</v>
      </c>
      <c r="AX55" s="92">
        <f>'SO 01 - Železniční svršek'!J35</f>
        <v>0</v>
      </c>
      <c r="AY55" s="92">
        <f>'SO 01 - Železniční svršek'!J36</f>
        <v>0</v>
      </c>
      <c r="AZ55" s="92">
        <f>'SO 01 - Železniční svršek'!F33</f>
        <v>0</v>
      </c>
      <c r="BA55" s="92">
        <f>'SO 01 - Železniční svršek'!F34</f>
        <v>0</v>
      </c>
      <c r="BB55" s="92">
        <f>'SO 01 - Železniční svršek'!F35</f>
        <v>0</v>
      </c>
      <c r="BC55" s="92">
        <f>'SO 01 - Železniční svršek'!F36</f>
        <v>0</v>
      </c>
      <c r="BD55" s="94">
        <f>'SO 01 - Železniční svršek'!F37</f>
        <v>0</v>
      </c>
      <c r="BT55" s="95" t="s">
        <v>77</v>
      </c>
      <c r="BV55" s="95" t="s">
        <v>71</v>
      </c>
      <c r="BW55" s="95" t="s">
        <v>78</v>
      </c>
      <c r="BX55" s="95" t="s">
        <v>5</v>
      </c>
      <c r="CL55" s="95" t="s">
        <v>19</v>
      </c>
      <c r="CM55" s="95" t="s">
        <v>79</v>
      </c>
    </row>
    <row r="56" spans="1:91" s="7" customFormat="1" ht="24.75" customHeight="1">
      <c r="A56" s="85" t="s">
        <v>73</v>
      </c>
      <c r="B56" s="86"/>
      <c r="C56" s="87"/>
      <c r="D56" s="336" t="s">
        <v>80</v>
      </c>
      <c r="E56" s="336"/>
      <c r="F56" s="336"/>
      <c r="G56" s="336"/>
      <c r="H56" s="336"/>
      <c r="I56" s="88"/>
      <c r="J56" s="336" t="s">
        <v>81</v>
      </c>
      <c r="K56" s="336"/>
      <c r="L56" s="336"/>
      <c r="M56" s="336"/>
      <c r="N56" s="336"/>
      <c r="O56" s="336"/>
      <c r="P56" s="336"/>
      <c r="Q56" s="336"/>
      <c r="R56" s="336"/>
      <c r="S56" s="336"/>
      <c r="T56" s="336"/>
      <c r="U56" s="336"/>
      <c r="V56" s="336"/>
      <c r="W56" s="336"/>
      <c r="X56" s="336"/>
      <c r="Y56" s="336"/>
      <c r="Z56" s="336"/>
      <c r="AA56" s="336"/>
      <c r="AB56" s="336"/>
      <c r="AC56" s="336"/>
      <c r="AD56" s="336"/>
      <c r="AE56" s="336"/>
      <c r="AF56" s="336"/>
      <c r="AG56" s="334">
        <f>'SO 02 - Železniční přejez...'!J30</f>
        <v>0</v>
      </c>
      <c r="AH56" s="335"/>
      <c r="AI56" s="335"/>
      <c r="AJ56" s="335"/>
      <c r="AK56" s="335"/>
      <c r="AL56" s="335"/>
      <c r="AM56" s="335"/>
      <c r="AN56" s="334">
        <f>SUM(AG56,AT56)</f>
        <v>0</v>
      </c>
      <c r="AO56" s="335"/>
      <c r="AP56" s="335"/>
      <c r="AQ56" s="89" t="s">
        <v>76</v>
      </c>
      <c r="AR56" s="90"/>
      <c r="AS56" s="91">
        <v>0</v>
      </c>
      <c r="AT56" s="92">
        <f>ROUND(SUM(AV56:AW56),2)</f>
        <v>0</v>
      </c>
      <c r="AU56" s="93">
        <f>'SO 02 - Železniční přejez...'!P79</f>
        <v>0</v>
      </c>
      <c r="AV56" s="92">
        <f>'SO 02 - Železniční přejez...'!J33</f>
        <v>0</v>
      </c>
      <c r="AW56" s="92">
        <f>'SO 02 - Železniční přejez...'!J34</f>
        <v>0</v>
      </c>
      <c r="AX56" s="92">
        <f>'SO 02 - Železniční přejez...'!J35</f>
        <v>0</v>
      </c>
      <c r="AY56" s="92">
        <f>'SO 02 - Železniční přejez...'!J36</f>
        <v>0</v>
      </c>
      <c r="AZ56" s="92">
        <f>'SO 02 - Železniční přejez...'!F33</f>
        <v>0</v>
      </c>
      <c r="BA56" s="92">
        <f>'SO 02 - Železniční přejez...'!F34</f>
        <v>0</v>
      </c>
      <c r="BB56" s="92">
        <f>'SO 02 - Železniční přejez...'!F35</f>
        <v>0</v>
      </c>
      <c r="BC56" s="92">
        <f>'SO 02 - Železniční přejez...'!F36</f>
        <v>0</v>
      </c>
      <c r="BD56" s="94">
        <f>'SO 02 - Železniční přejez...'!F37</f>
        <v>0</v>
      </c>
      <c r="BT56" s="95" t="s">
        <v>77</v>
      </c>
      <c r="BV56" s="95" t="s">
        <v>71</v>
      </c>
      <c r="BW56" s="95" t="s">
        <v>82</v>
      </c>
      <c r="BX56" s="95" t="s">
        <v>5</v>
      </c>
      <c r="CL56" s="95" t="s">
        <v>19</v>
      </c>
      <c r="CM56" s="95" t="s">
        <v>79</v>
      </c>
    </row>
    <row r="57" spans="1:91" s="7" customFormat="1" ht="16.5" customHeight="1">
      <c r="A57" s="85" t="s">
        <v>73</v>
      </c>
      <c r="B57" s="86"/>
      <c r="C57" s="87"/>
      <c r="D57" s="336" t="s">
        <v>83</v>
      </c>
      <c r="E57" s="336"/>
      <c r="F57" s="336"/>
      <c r="G57" s="336"/>
      <c r="H57" s="336"/>
      <c r="I57" s="88"/>
      <c r="J57" s="336" t="s">
        <v>84</v>
      </c>
      <c r="K57" s="336"/>
      <c r="L57" s="336"/>
      <c r="M57" s="336"/>
      <c r="N57" s="336"/>
      <c r="O57" s="336"/>
      <c r="P57" s="336"/>
      <c r="Q57" s="336"/>
      <c r="R57" s="336"/>
      <c r="S57" s="336"/>
      <c r="T57" s="336"/>
      <c r="U57" s="336"/>
      <c r="V57" s="336"/>
      <c r="W57" s="336"/>
      <c r="X57" s="336"/>
      <c r="Y57" s="336"/>
      <c r="Z57" s="336"/>
      <c r="AA57" s="336"/>
      <c r="AB57" s="336"/>
      <c r="AC57" s="336"/>
      <c r="AD57" s="336"/>
      <c r="AE57" s="336"/>
      <c r="AF57" s="336"/>
      <c r="AG57" s="334">
        <f>'SO 03 - VRN'!J30</f>
        <v>0</v>
      </c>
      <c r="AH57" s="335"/>
      <c r="AI57" s="335"/>
      <c r="AJ57" s="335"/>
      <c r="AK57" s="335"/>
      <c r="AL57" s="335"/>
      <c r="AM57" s="335"/>
      <c r="AN57" s="334">
        <f>SUM(AG57,AT57)</f>
        <v>0</v>
      </c>
      <c r="AO57" s="335"/>
      <c r="AP57" s="335"/>
      <c r="AQ57" s="89" t="s">
        <v>76</v>
      </c>
      <c r="AR57" s="90"/>
      <c r="AS57" s="96">
        <v>0</v>
      </c>
      <c r="AT57" s="97">
        <f>ROUND(SUM(AV57:AW57),2)</f>
        <v>0</v>
      </c>
      <c r="AU57" s="98">
        <f>'SO 03 - VRN'!P80</f>
        <v>0</v>
      </c>
      <c r="AV57" s="97">
        <f>'SO 03 - VRN'!J33</f>
        <v>0</v>
      </c>
      <c r="AW57" s="97">
        <f>'SO 03 - VRN'!J34</f>
        <v>0</v>
      </c>
      <c r="AX57" s="97">
        <f>'SO 03 - VRN'!J35</f>
        <v>0</v>
      </c>
      <c r="AY57" s="97">
        <f>'SO 03 - VRN'!J36</f>
        <v>0</v>
      </c>
      <c r="AZ57" s="97">
        <f>'SO 03 - VRN'!F33</f>
        <v>0</v>
      </c>
      <c r="BA57" s="97">
        <f>'SO 03 - VRN'!F34</f>
        <v>0</v>
      </c>
      <c r="BB57" s="97">
        <f>'SO 03 - VRN'!F35</f>
        <v>0</v>
      </c>
      <c r="BC57" s="97">
        <f>'SO 03 - VRN'!F36</f>
        <v>0</v>
      </c>
      <c r="BD57" s="99">
        <f>'SO 03 - VRN'!F37</f>
        <v>0</v>
      </c>
      <c r="BT57" s="95" t="s">
        <v>77</v>
      </c>
      <c r="BV57" s="95" t="s">
        <v>71</v>
      </c>
      <c r="BW57" s="95" t="s">
        <v>85</v>
      </c>
      <c r="BX57" s="95" t="s">
        <v>5</v>
      </c>
      <c r="CL57" s="95" t="s">
        <v>19</v>
      </c>
      <c r="CM57" s="95" t="s">
        <v>79</v>
      </c>
    </row>
    <row r="58" spans="1:91" s="2" customFormat="1" ht="30" customHeight="1">
      <c r="A58" s="33"/>
      <c r="B58" s="34"/>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35"/>
      <c r="AN58" s="35"/>
      <c r="AO58" s="35"/>
      <c r="AP58" s="35"/>
      <c r="AQ58" s="35"/>
      <c r="AR58" s="38"/>
      <c r="AS58" s="33"/>
      <c r="AT58" s="33"/>
      <c r="AU58" s="33"/>
      <c r="AV58" s="33"/>
      <c r="AW58" s="33"/>
      <c r="AX58" s="33"/>
      <c r="AY58" s="33"/>
      <c r="AZ58" s="33"/>
      <c r="BA58" s="33"/>
      <c r="BB58" s="33"/>
      <c r="BC58" s="33"/>
      <c r="BD58" s="33"/>
      <c r="BE58" s="33"/>
    </row>
    <row r="59" spans="1:91" s="2" customFormat="1" ht="6.95" customHeight="1">
      <c r="A59" s="33"/>
      <c r="B59" s="46"/>
      <c r="C59" s="47"/>
      <c r="D59" s="47"/>
      <c r="E59" s="47"/>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38"/>
      <c r="AS59" s="33"/>
      <c r="AT59" s="33"/>
      <c r="AU59" s="33"/>
      <c r="AV59" s="33"/>
      <c r="AW59" s="33"/>
      <c r="AX59" s="33"/>
      <c r="AY59" s="33"/>
      <c r="AZ59" s="33"/>
      <c r="BA59" s="33"/>
      <c r="BB59" s="33"/>
      <c r="BC59" s="33"/>
      <c r="BD59" s="33"/>
      <c r="BE59" s="33"/>
    </row>
  </sheetData>
  <sheetProtection algorithmName="SHA-512" hashValue="AQCaxyodZhJaFnpj0aV4bDaWJOLP5CULifd8hIUqD/M5Iptt+mEBhQSpSLlVgMA+nkYwitgkxMTvX4W1SxZewQ==" saltValue="I06xjs4rHRXxyhD41bhe1yBNb+qWyCq+SxyP5pungnFfI9CnWTIZaDBNdKzA6PsIFd8eh5qhmdOD/VxPJSS/6w==" spinCount="100000" sheet="1" objects="1" scenarios="1" formatColumns="0" formatRows="0"/>
  <mergeCells count="50">
    <mergeCell ref="AR2:BE2"/>
    <mergeCell ref="AN56:AP56"/>
    <mergeCell ref="AG56:AM56"/>
    <mergeCell ref="D56:H56"/>
    <mergeCell ref="J56:AF56"/>
    <mergeCell ref="AN57:AP57"/>
    <mergeCell ref="AG57:AM57"/>
    <mergeCell ref="D57:H57"/>
    <mergeCell ref="J57:AF57"/>
    <mergeCell ref="C52:G52"/>
    <mergeCell ref="I52:AF52"/>
    <mergeCell ref="AG52:AM52"/>
    <mergeCell ref="AN52:AP52"/>
    <mergeCell ref="AN55:AP55"/>
    <mergeCell ref="AG55:AM55"/>
    <mergeCell ref="D55:H55"/>
    <mergeCell ref="J55:AF55"/>
    <mergeCell ref="AG54:AM54"/>
    <mergeCell ref="AN54:AP54"/>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SO 01 - Železniční svršek'!C2" display="/"/>
    <hyperlink ref="A56" location="'SO 02 - Železniční přejez...'!C2" display="/"/>
    <hyperlink ref="A57" location="'SO 03 - VRN'!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7"/>
  <sheetViews>
    <sheetView showGridLines="0" topLeftCell="A161" workbookViewId="0">
      <selection activeCell="I167" sqref="I167"/>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39"/>
      <c r="M2" s="339"/>
      <c r="N2" s="339"/>
      <c r="O2" s="339"/>
      <c r="P2" s="339"/>
      <c r="Q2" s="339"/>
      <c r="R2" s="339"/>
      <c r="S2" s="339"/>
      <c r="T2" s="339"/>
      <c r="U2" s="339"/>
      <c r="V2" s="339"/>
      <c r="AT2" s="16" t="s">
        <v>78</v>
      </c>
    </row>
    <row r="3" spans="1:46" s="1" customFormat="1" ht="6.95" customHeight="1">
      <c r="B3" s="100"/>
      <c r="C3" s="101"/>
      <c r="D3" s="101"/>
      <c r="E3" s="101"/>
      <c r="F3" s="101"/>
      <c r="G3" s="101"/>
      <c r="H3" s="101"/>
      <c r="I3" s="101"/>
      <c r="J3" s="101"/>
      <c r="K3" s="101"/>
      <c r="L3" s="19"/>
      <c r="AT3" s="16" t="s">
        <v>79</v>
      </c>
    </row>
    <row r="4" spans="1:46" s="1" customFormat="1" ht="24.95" customHeight="1">
      <c r="B4" s="19"/>
      <c r="D4" s="102" t="s">
        <v>86</v>
      </c>
      <c r="L4" s="19"/>
      <c r="M4" s="103" t="s">
        <v>10</v>
      </c>
      <c r="AT4" s="16" t="s">
        <v>4</v>
      </c>
    </row>
    <row r="5" spans="1:46" s="1" customFormat="1" ht="6.95" customHeight="1">
      <c r="B5" s="19"/>
      <c r="L5" s="19"/>
    </row>
    <row r="6" spans="1:46" s="1" customFormat="1" ht="12" customHeight="1">
      <c r="B6" s="19"/>
      <c r="D6" s="104" t="s">
        <v>16</v>
      </c>
      <c r="L6" s="19"/>
    </row>
    <row r="7" spans="1:46" s="1" customFormat="1" ht="16.5" customHeight="1">
      <c r="B7" s="19"/>
      <c r="E7" s="340" t="str">
        <f>'Rekapitulace stavby'!K6</f>
        <v>Lomnice nad Popelkou - Nová Ves nad Popelkou 1. verze</v>
      </c>
      <c r="F7" s="341"/>
      <c r="G7" s="341"/>
      <c r="H7" s="341"/>
      <c r="L7" s="19"/>
    </row>
    <row r="8" spans="1:46" s="2" customFormat="1" ht="12" customHeight="1">
      <c r="A8" s="33"/>
      <c r="B8" s="38"/>
      <c r="C8" s="33"/>
      <c r="D8" s="104" t="s">
        <v>87</v>
      </c>
      <c r="E8" s="33"/>
      <c r="F8" s="33"/>
      <c r="G8" s="33"/>
      <c r="H8" s="33"/>
      <c r="I8" s="33"/>
      <c r="J8" s="33"/>
      <c r="K8" s="33"/>
      <c r="L8" s="105"/>
      <c r="S8" s="33"/>
      <c r="T8" s="33"/>
      <c r="U8" s="33"/>
      <c r="V8" s="33"/>
      <c r="W8" s="33"/>
      <c r="X8" s="33"/>
      <c r="Y8" s="33"/>
      <c r="Z8" s="33"/>
      <c r="AA8" s="33"/>
      <c r="AB8" s="33"/>
      <c r="AC8" s="33"/>
      <c r="AD8" s="33"/>
      <c r="AE8" s="33"/>
    </row>
    <row r="9" spans="1:46" s="2" customFormat="1" ht="16.5" customHeight="1">
      <c r="A9" s="33"/>
      <c r="B9" s="38"/>
      <c r="C9" s="33"/>
      <c r="D9" s="33"/>
      <c r="E9" s="342" t="s">
        <v>88</v>
      </c>
      <c r="F9" s="343"/>
      <c r="G9" s="343"/>
      <c r="H9" s="343"/>
      <c r="I9" s="33"/>
      <c r="J9" s="33"/>
      <c r="K9" s="33"/>
      <c r="L9" s="105"/>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105"/>
      <c r="S10" s="33"/>
      <c r="T10" s="33"/>
      <c r="U10" s="33"/>
      <c r="V10" s="33"/>
      <c r="W10" s="33"/>
      <c r="X10" s="33"/>
      <c r="Y10" s="33"/>
      <c r="Z10" s="33"/>
      <c r="AA10" s="33"/>
      <c r="AB10" s="33"/>
      <c r="AC10" s="33"/>
      <c r="AD10" s="33"/>
      <c r="AE10" s="33"/>
    </row>
    <row r="11" spans="1:46" s="2" customFormat="1" ht="12" customHeight="1">
      <c r="A11" s="33"/>
      <c r="B11" s="38"/>
      <c r="C11" s="33"/>
      <c r="D11" s="104" t="s">
        <v>18</v>
      </c>
      <c r="E11" s="33"/>
      <c r="F11" s="106" t="s">
        <v>19</v>
      </c>
      <c r="G11" s="33"/>
      <c r="H11" s="33"/>
      <c r="I11" s="104" t="s">
        <v>20</v>
      </c>
      <c r="J11" s="106" t="s">
        <v>19</v>
      </c>
      <c r="K11" s="33"/>
      <c r="L11" s="105"/>
      <c r="S11" s="33"/>
      <c r="T11" s="33"/>
      <c r="U11" s="33"/>
      <c r="V11" s="33"/>
      <c r="W11" s="33"/>
      <c r="X11" s="33"/>
      <c r="Y11" s="33"/>
      <c r="Z11" s="33"/>
      <c r="AA11" s="33"/>
      <c r="AB11" s="33"/>
      <c r="AC11" s="33"/>
      <c r="AD11" s="33"/>
      <c r="AE11" s="33"/>
    </row>
    <row r="12" spans="1:46" s="2" customFormat="1" ht="12" customHeight="1">
      <c r="A12" s="33"/>
      <c r="B12" s="38"/>
      <c r="C12" s="33"/>
      <c r="D12" s="104" t="s">
        <v>21</v>
      </c>
      <c r="E12" s="33"/>
      <c r="F12" s="106" t="s">
        <v>22</v>
      </c>
      <c r="G12" s="33"/>
      <c r="H12" s="33"/>
      <c r="I12" s="104" t="s">
        <v>23</v>
      </c>
      <c r="J12" s="107" t="str">
        <f>'Rekapitulace stavby'!AN8</f>
        <v>29. 5. 2023</v>
      </c>
      <c r="K12" s="33"/>
      <c r="L12" s="105"/>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105"/>
      <c r="S13" s="33"/>
      <c r="T13" s="33"/>
      <c r="U13" s="33"/>
      <c r="V13" s="33"/>
      <c r="W13" s="33"/>
      <c r="X13" s="33"/>
      <c r="Y13" s="33"/>
      <c r="Z13" s="33"/>
      <c r="AA13" s="33"/>
      <c r="AB13" s="33"/>
      <c r="AC13" s="33"/>
      <c r="AD13" s="33"/>
      <c r="AE13" s="33"/>
    </row>
    <row r="14" spans="1:46" s="2" customFormat="1" ht="12" customHeight="1">
      <c r="A14" s="33"/>
      <c r="B14" s="38"/>
      <c r="C14" s="33"/>
      <c r="D14" s="104" t="s">
        <v>25</v>
      </c>
      <c r="E14" s="33"/>
      <c r="F14" s="33"/>
      <c r="G14" s="33"/>
      <c r="H14" s="33"/>
      <c r="I14" s="104" t="s">
        <v>26</v>
      </c>
      <c r="J14" s="106" t="str">
        <f>IF('Rekapitulace stavby'!AN10="","",'Rekapitulace stavby'!AN10)</f>
        <v/>
      </c>
      <c r="K14" s="33"/>
      <c r="L14" s="105"/>
      <c r="S14" s="33"/>
      <c r="T14" s="33"/>
      <c r="U14" s="33"/>
      <c r="V14" s="33"/>
      <c r="W14" s="33"/>
      <c r="X14" s="33"/>
      <c r="Y14" s="33"/>
      <c r="Z14" s="33"/>
      <c r="AA14" s="33"/>
      <c r="AB14" s="33"/>
      <c r="AC14" s="33"/>
      <c r="AD14" s="33"/>
      <c r="AE14" s="33"/>
    </row>
    <row r="15" spans="1:46" s="2" customFormat="1" ht="18" customHeight="1">
      <c r="A15" s="33"/>
      <c r="B15" s="38"/>
      <c r="C15" s="33"/>
      <c r="D15" s="33"/>
      <c r="E15" s="106" t="str">
        <f>IF('Rekapitulace stavby'!E11="","",'Rekapitulace stavby'!E11)</f>
        <v xml:space="preserve"> </v>
      </c>
      <c r="F15" s="33"/>
      <c r="G15" s="33"/>
      <c r="H15" s="33"/>
      <c r="I15" s="104" t="s">
        <v>27</v>
      </c>
      <c r="J15" s="106" t="str">
        <f>IF('Rekapitulace stavby'!AN11="","",'Rekapitulace stavby'!AN11)</f>
        <v/>
      </c>
      <c r="K15" s="33"/>
      <c r="L15" s="105"/>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105"/>
      <c r="S16" s="33"/>
      <c r="T16" s="33"/>
      <c r="U16" s="33"/>
      <c r="V16" s="33"/>
      <c r="W16" s="33"/>
      <c r="X16" s="33"/>
      <c r="Y16" s="33"/>
      <c r="Z16" s="33"/>
      <c r="AA16" s="33"/>
      <c r="AB16" s="33"/>
      <c r="AC16" s="33"/>
      <c r="AD16" s="33"/>
      <c r="AE16" s="33"/>
    </row>
    <row r="17" spans="1:31" s="2" customFormat="1" ht="12" customHeight="1">
      <c r="A17" s="33"/>
      <c r="B17" s="38"/>
      <c r="C17" s="33"/>
      <c r="D17" s="104" t="s">
        <v>28</v>
      </c>
      <c r="E17" s="33"/>
      <c r="F17" s="33"/>
      <c r="G17" s="33"/>
      <c r="H17" s="33"/>
      <c r="I17" s="104" t="s">
        <v>26</v>
      </c>
      <c r="J17" s="29" t="str">
        <f>'Rekapitulace stavby'!AN13</f>
        <v>Vyplň údaj</v>
      </c>
      <c r="K17" s="33"/>
      <c r="L17" s="105"/>
      <c r="S17" s="33"/>
      <c r="T17" s="33"/>
      <c r="U17" s="33"/>
      <c r="V17" s="33"/>
      <c r="W17" s="33"/>
      <c r="X17" s="33"/>
      <c r="Y17" s="33"/>
      <c r="Z17" s="33"/>
      <c r="AA17" s="33"/>
      <c r="AB17" s="33"/>
      <c r="AC17" s="33"/>
      <c r="AD17" s="33"/>
      <c r="AE17" s="33"/>
    </row>
    <row r="18" spans="1:31" s="2" customFormat="1" ht="18" customHeight="1">
      <c r="A18" s="33"/>
      <c r="B18" s="38"/>
      <c r="C18" s="33"/>
      <c r="D18" s="33"/>
      <c r="E18" s="344" t="str">
        <f>'Rekapitulace stavby'!E14</f>
        <v>Vyplň údaj</v>
      </c>
      <c r="F18" s="345"/>
      <c r="G18" s="345"/>
      <c r="H18" s="345"/>
      <c r="I18" s="104" t="s">
        <v>27</v>
      </c>
      <c r="J18" s="29" t="str">
        <f>'Rekapitulace stavby'!AN14</f>
        <v>Vyplň údaj</v>
      </c>
      <c r="K18" s="33"/>
      <c r="L18" s="105"/>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105"/>
      <c r="S19" s="33"/>
      <c r="T19" s="33"/>
      <c r="U19" s="33"/>
      <c r="V19" s="33"/>
      <c r="W19" s="33"/>
      <c r="X19" s="33"/>
      <c r="Y19" s="33"/>
      <c r="Z19" s="33"/>
      <c r="AA19" s="33"/>
      <c r="AB19" s="33"/>
      <c r="AC19" s="33"/>
      <c r="AD19" s="33"/>
      <c r="AE19" s="33"/>
    </row>
    <row r="20" spans="1:31" s="2" customFormat="1" ht="12" customHeight="1">
      <c r="A20" s="33"/>
      <c r="B20" s="38"/>
      <c r="C20" s="33"/>
      <c r="D20" s="104" t="s">
        <v>30</v>
      </c>
      <c r="E20" s="33"/>
      <c r="F20" s="33"/>
      <c r="G20" s="33"/>
      <c r="H20" s="33"/>
      <c r="I20" s="104" t="s">
        <v>26</v>
      </c>
      <c r="J20" s="106" t="str">
        <f>IF('Rekapitulace stavby'!AN16="","",'Rekapitulace stavby'!AN16)</f>
        <v/>
      </c>
      <c r="K20" s="33"/>
      <c r="L20" s="105"/>
      <c r="S20" s="33"/>
      <c r="T20" s="33"/>
      <c r="U20" s="33"/>
      <c r="V20" s="33"/>
      <c r="W20" s="33"/>
      <c r="X20" s="33"/>
      <c r="Y20" s="33"/>
      <c r="Z20" s="33"/>
      <c r="AA20" s="33"/>
      <c r="AB20" s="33"/>
      <c r="AC20" s="33"/>
      <c r="AD20" s="33"/>
      <c r="AE20" s="33"/>
    </row>
    <row r="21" spans="1:31" s="2" customFormat="1" ht="18" customHeight="1">
      <c r="A21" s="33"/>
      <c r="B21" s="38"/>
      <c r="C21" s="33"/>
      <c r="D21" s="33"/>
      <c r="E21" s="106" t="str">
        <f>IF('Rekapitulace stavby'!E17="","",'Rekapitulace stavby'!E17)</f>
        <v xml:space="preserve"> </v>
      </c>
      <c r="F21" s="33"/>
      <c r="G21" s="33"/>
      <c r="H21" s="33"/>
      <c r="I21" s="104" t="s">
        <v>27</v>
      </c>
      <c r="J21" s="106" t="str">
        <f>IF('Rekapitulace stavby'!AN17="","",'Rekapitulace stavby'!AN17)</f>
        <v/>
      </c>
      <c r="K21" s="33"/>
      <c r="L21" s="105"/>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105"/>
      <c r="S22" s="33"/>
      <c r="T22" s="33"/>
      <c r="U22" s="33"/>
      <c r="V22" s="33"/>
      <c r="W22" s="33"/>
      <c r="X22" s="33"/>
      <c r="Y22" s="33"/>
      <c r="Z22" s="33"/>
      <c r="AA22" s="33"/>
      <c r="AB22" s="33"/>
      <c r="AC22" s="33"/>
      <c r="AD22" s="33"/>
      <c r="AE22" s="33"/>
    </row>
    <row r="23" spans="1:31" s="2" customFormat="1" ht="12" customHeight="1">
      <c r="A23" s="33"/>
      <c r="B23" s="38"/>
      <c r="C23" s="33"/>
      <c r="D23" s="104" t="s">
        <v>32</v>
      </c>
      <c r="E23" s="33"/>
      <c r="F23" s="33"/>
      <c r="G23" s="33"/>
      <c r="H23" s="33"/>
      <c r="I23" s="104" t="s">
        <v>26</v>
      </c>
      <c r="J23" s="106" t="str">
        <f>IF('Rekapitulace stavby'!AN19="","",'Rekapitulace stavby'!AN19)</f>
        <v/>
      </c>
      <c r="K23" s="33"/>
      <c r="L23" s="105"/>
      <c r="S23" s="33"/>
      <c r="T23" s="33"/>
      <c r="U23" s="33"/>
      <c r="V23" s="33"/>
      <c r="W23" s="33"/>
      <c r="X23" s="33"/>
      <c r="Y23" s="33"/>
      <c r="Z23" s="33"/>
      <c r="AA23" s="33"/>
      <c r="AB23" s="33"/>
      <c r="AC23" s="33"/>
      <c r="AD23" s="33"/>
      <c r="AE23" s="33"/>
    </row>
    <row r="24" spans="1:31" s="2" customFormat="1" ht="18" customHeight="1">
      <c r="A24" s="33"/>
      <c r="B24" s="38"/>
      <c r="C24" s="33"/>
      <c r="D24" s="33"/>
      <c r="E24" s="106" t="str">
        <f>IF('Rekapitulace stavby'!E20="","",'Rekapitulace stavby'!E20)</f>
        <v xml:space="preserve"> </v>
      </c>
      <c r="F24" s="33"/>
      <c r="G24" s="33"/>
      <c r="H24" s="33"/>
      <c r="I24" s="104" t="s">
        <v>27</v>
      </c>
      <c r="J24" s="106" t="str">
        <f>IF('Rekapitulace stavby'!AN20="","",'Rekapitulace stavby'!AN20)</f>
        <v/>
      </c>
      <c r="K24" s="33"/>
      <c r="L24" s="105"/>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105"/>
      <c r="S25" s="33"/>
      <c r="T25" s="33"/>
      <c r="U25" s="33"/>
      <c r="V25" s="33"/>
      <c r="W25" s="33"/>
      <c r="X25" s="33"/>
      <c r="Y25" s="33"/>
      <c r="Z25" s="33"/>
      <c r="AA25" s="33"/>
      <c r="AB25" s="33"/>
      <c r="AC25" s="33"/>
      <c r="AD25" s="33"/>
      <c r="AE25" s="33"/>
    </row>
    <row r="26" spans="1:31" s="2" customFormat="1" ht="12" customHeight="1">
      <c r="A26" s="33"/>
      <c r="B26" s="38"/>
      <c r="C26" s="33"/>
      <c r="D26" s="104" t="s">
        <v>33</v>
      </c>
      <c r="E26" s="33"/>
      <c r="F26" s="33"/>
      <c r="G26" s="33"/>
      <c r="H26" s="33"/>
      <c r="I26" s="33"/>
      <c r="J26" s="33"/>
      <c r="K26" s="33"/>
      <c r="L26" s="105"/>
      <c r="S26" s="33"/>
      <c r="T26" s="33"/>
      <c r="U26" s="33"/>
      <c r="V26" s="33"/>
      <c r="W26" s="33"/>
      <c r="X26" s="33"/>
      <c r="Y26" s="33"/>
      <c r="Z26" s="33"/>
      <c r="AA26" s="33"/>
      <c r="AB26" s="33"/>
      <c r="AC26" s="33"/>
      <c r="AD26" s="33"/>
      <c r="AE26" s="33"/>
    </row>
    <row r="27" spans="1:31" s="8" customFormat="1" ht="16.5" customHeight="1">
      <c r="A27" s="108"/>
      <c r="B27" s="109"/>
      <c r="C27" s="108"/>
      <c r="D27" s="108"/>
      <c r="E27" s="346" t="s">
        <v>19</v>
      </c>
      <c r="F27" s="346"/>
      <c r="G27" s="346"/>
      <c r="H27" s="346"/>
      <c r="I27" s="108"/>
      <c r="J27" s="108"/>
      <c r="K27" s="108"/>
      <c r="L27" s="110"/>
      <c r="S27" s="108"/>
      <c r="T27" s="108"/>
      <c r="U27" s="108"/>
      <c r="V27" s="108"/>
      <c r="W27" s="108"/>
      <c r="X27" s="108"/>
      <c r="Y27" s="108"/>
      <c r="Z27" s="108"/>
      <c r="AA27" s="108"/>
      <c r="AB27" s="108"/>
      <c r="AC27" s="108"/>
      <c r="AD27" s="108"/>
      <c r="AE27" s="108"/>
    </row>
    <row r="28" spans="1:31" s="2" customFormat="1" ht="6.95" customHeight="1">
      <c r="A28" s="33"/>
      <c r="B28" s="38"/>
      <c r="C28" s="33"/>
      <c r="D28" s="33"/>
      <c r="E28" s="33"/>
      <c r="F28" s="33"/>
      <c r="G28" s="33"/>
      <c r="H28" s="33"/>
      <c r="I28" s="33"/>
      <c r="J28" s="33"/>
      <c r="K28" s="33"/>
      <c r="L28" s="105"/>
      <c r="S28" s="33"/>
      <c r="T28" s="33"/>
      <c r="U28" s="33"/>
      <c r="V28" s="33"/>
      <c r="W28" s="33"/>
      <c r="X28" s="33"/>
      <c r="Y28" s="33"/>
      <c r="Z28" s="33"/>
      <c r="AA28" s="33"/>
      <c r="AB28" s="33"/>
      <c r="AC28" s="33"/>
      <c r="AD28" s="33"/>
      <c r="AE28" s="33"/>
    </row>
    <row r="29" spans="1:31" s="2" customFormat="1" ht="6.95" customHeight="1">
      <c r="A29" s="33"/>
      <c r="B29" s="38"/>
      <c r="C29" s="33"/>
      <c r="D29" s="111"/>
      <c r="E29" s="111"/>
      <c r="F29" s="111"/>
      <c r="G29" s="111"/>
      <c r="H29" s="111"/>
      <c r="I29" s="111"/>
      <c r="J29" s="111"/>
      <c r="K29" s="111"/>
      <c r="L29" s="105"/>
      <c r="S29" s="33"/>
      <c r="T29" s="33"/>
      <c r="U29" s="33"/>
      <c r="V29" s="33"/>
      <c r="W29" s="33"/>
      <c r="X29" s="33"/>
      <c r="Y29" s="33"/>
      <c r="Z29" s="33"/>
      <c r="AA29" s="33"/>
      <c r="AB29" s="33"/>
      <c r="AC29" s="33"/>
      <c r="AD29" s="33"/>
      <c r="AE29" s="33"/>
    </row>
    <row r="30" spans="1:31" s="2" customFormat="1" ht="25.35" customHeight="1">
      <c r="A30" s="33"/>
      <c r="B30" s="38"/>
      <c r="C30" s="33"/>
      <c r="D30" s="112" t="s">
        <v>35</v>
      </c>
      <c r="E30" s="33"/>
      <c r="F30" s="33"/>
      <c r="G30" s="33"/>
      <c r="H30" s="33"/>
      <c r="I30" s="33"/>
      <c r="J30" s="113">
        <f>ROUND(J83, 2)</f>
        <v>0</v>
      </c>
      <c r="K30" s="33"/>
      <c r="L30" s="105"/>
      <c r="S30" s="33"/>
      <c r="T30" s="33"/>
      <c r="U30" s="33"/>
      <c r="V30" s="33"/>
      <c r="W30" s="33"/>
      <c r="X30" s="33"/>
      <c r="Y30" s="33"/>
      <c r="Z30" s="33"/>
      <c r="AA30" s="33"/>
      <c r="AB30" s="33"/>
      <c r="AC30" s="33"/>
      <c r="AD30" s="33"/>
      <c r="AE30" s="33"/>
    </row>
    <row r="31" spans="1:31" s="2" customFormat="1" ht="6.95" customHeight="1">
      <c r="A31" s="33"/>
      <c r="B31" s="38"/>
      <c r="C31" s="33"/>
      <c r="D31" s="111"/>
      <c r="E31" s="111"/>
      <c r="F31" s="111"/>
      <c r="G31" s="111"/>
      <c r="H31" s="111"/>
      <c r="I31" s="111"/>
      <c r="J31" s="111"/>
      <c r="K31" s="111"/>
      <c r="L31" s="105"/>
      <c r="S31" s="33"/>
      <c r="T31" s="33"/>
      <c r="U31" s="33"/>
      <c r="V31" s="33"/>
      <c r="W31" s="33"/>
      <c r="X31" s="33"/>
      <c r="Y31" s="33"/>
      <c r="Z31" s="33"/>
      <c r="AA31" s="33"/>
      <c r="AB31" s="33"/>
      <c r="AC31" s="33"/>
      <c r="AD31" s="33"/>
      <c r="AE31" s="33"/>
    </row>
    <row r="32" spans="1:31" s="2" customFormat="1" ht="14.45" customHeight="1">
      <c r="A32" s="33"/>
      <c r="B32" s="38"/>
      <c r="C32" s="33"/>
      <c r="D32" s="33"/>
      <c r="E32" s="33"/>
      <c r="F32" s="114" t="s">
        <v>37</v>
      </c>
      <c r="G32" s="33"/>
      <c r="H32" s="33"/>
      <c r="I32" s="114" t="s">
        <v>36</v>
      </c>
      <c r="J32" s="114" t="s">
        <v>38</v>
      </c>
      <c r="K32" s="33"/>
      <c r="L32" s="105"/>
      <c r="S32" s="33"/>
      <c r="T32" s="33"/>
      <c r="U32" s="33"/>
      <c r="V32" s="33"/>
      <c r="W32" s="33"/>
      <c r="X32" s="33"/>
      <c r="Y32" s="33"/>
      <c r="Z32" s="33"/>
      <c r="AA32" s="33"/>
      <c r="AB32" s="33"/>
      <c r="AC32" s="33"/>
      <c r="AD32" s="33"/>
      <c r="AE32" s="33"/>
    </row>
    <row r="33" spans="1:31" s="2" customFormat="1" ht="14.45" customHeight="1">
      <c r="A33" s="33"/>
      <c r="B33" s="38"/>
      <c r="C33" s="33"/>
      <c r="D33" s="115" t="s">
        <v>39</v>
      </c>
      <c r="E33" s="104" t="s">
        <v>40</v>
      </c>
      <c r="F33" s="116">
        <f>ROUND((SUM(BE83:BE276)),  2)</f>
        <v>0</v>
      </c>
      <c r="G33" s="33"/>
      <c r="H33" s="33"/>
      <c r="I33" s="117">
        <v>0.21</v>
      </c>
      <c r="J33" s="116">
        <f>ROUND(((SUM(BE83:BE276))*I33),  2)</f>
        <v>0</v>
      </c>
      <c r="K33" s="33"/>
      <c r="L33" s="105"/>
      <c r="S33" s="33"/>
      <c r="T33" s="33"/>
      <c r="U33" s="33"/>
      <c r="V33" s="33"/>
      <c r="W33" s="33"/>
      <c r="X33" s="33"/>
      <c r="Y33" s="33"/>
      <c r="Z33" s="33"/>
      <c r="AA33" s="33"/>
      <c r="AB33" s="33"/>
      <c r="AC33" s="33"/>
      <c r="AD33" s="33"/>
      <c r="AE33" s="33"/>
    </row>
    <row r="34" spans="1:31" s="2" customFormat="1" ht="14.45" customHeight="1">
      <c r="A34" s="33"/>
      <c r="B34" s="38"/>
      <c r="C34" s="33"/>
      <c r="D34" s="33"/>
      <c r="E34" s="104" t="s">
        <v>41</v>
      </c>
      <c r="F34" s="116">
        <f>ROUND((SUM(BF83:BF276)),  2)</f>
        <v>0</v>
      </c>
      <c r="G34" s="33"/>
      <c r="H34" s="33"/>
      <c r="I34" s="117">
        <v>0.15</v>
      </c>
      <c r="J34" s="116">
        <f>ROUND(((SUM(BF83:BF276))*I34),  2)</f>
        <v>0</v>
      </c>
      <c r="K34" s="33"/>
      <c r="L34" s="105"/>
      <c r="S34" s="33"/>
      <c r="T34" s="33"/>
      <c r="U34" s="33"/>
      <c r="V34" s="33"/>
      <c r="W34" s="33"/>
      <c r="X34" s="33"/>
      <c r="Y34" s="33"/>
      <c r="Z34" s="33"/>
      <c r="AA34" s="33"/>
      <c r="AB34" s="33"/>
      <c r="AC34" s="33"/>
      <c r="AD34" s="33"/>
      <c r="AE34" s="33"/>
    </row>
    <row r="35" spans="1:31" s="2" customFormat="1" ht="14.45" hidden="1" customHeight="1">
      <c r="A35" s="33"/>
      <c r="B35" s="38"/>
      <c r="C35" s="33"/>
      <c r="D35" s="33"/>
      <c r="E35" s="104" t="s">
        <v>42</v>
      </c>
      <c r="F35" s="116">
        <f>ROUND((SUM(BG83:BG276)),  2)</f>
        <v>0</v>
      </c>
      <c r="G35" s="33"/>
      <c r="H35" s="33"/>
      <c r="I35" s="117">
        <v>0.21</v>
      </c>
      <c r="J35" s="116">
        <f>0</f>
        <v>0</v>
      </c>
      <c r="K35" s="33"/>
      <c r="L35" s="105"/>
      <c r="S35" s="33"/>
      <c r="T35" s="33"/>
      <c r="U35" s="33"/>
      <c r="V35" s="33"/>
      <c r="W35" s="33"/>
      <c r="X35" s="33"/>
      <c r="Y35" s="33"/>
      <c r="Z35" s="33"/>
      <c r="AA35" s="33"/>
      <c r="AB35" s="33"/>
      <c r="AC35" s="33"/>
      <c r="AD35" s="33"/>
      <c r="AE35" s="33"/>
    </row>
    <row r="36" spans="1:31" s="2" customFormat="1" ht="14.45" hidden="1" customHeight="1">
      <c r="A36" s="33"/>
      <c r="B36" s="38"/>
      <c r="C36" s="33"/>
      <c r="D36" s="33"/>
      <c r="E36" s="104" t="s">
        <v>43</v>
      </c>
      <c r="F36" s="116">
        <f>ROUND((SUM(BH83:BH276)),  2)</f>
        <v>0</v>
      </c>
      <c r="G36" s="33"/>
      <c r="H36" s="33"/>
      <c r="I36" s="117">
        <v>0.15</v>
      </c>
      <c r="J36" s="116">
        <f>0</f>
        <v>0</v>
      </c>
      <c r="K36" s="33"/>
      <c r="L36" s="105"/>
      <c r="S36" s="33"/>
      <c r="T36" s="33"/>
      <c r="U36" s="33"/>
      <c r="V36" s="33"/>
      <c r="W36" s="33"/>
      <c r="X36" s="33"/>
      <c r="Y36" s="33"/>
      <c r="Z36" s="33"/>
      <c r="AA36" s="33"/>
      <c r="AB36" s="33"/>
      <c r="AC36" s="33"/>
      <c r="AD36" s="33"/>
      <c r="AE36" s="33"/>
    </row>
    <row r="37" spans="1:31" s="2" customFormat="1" ht="14.45" hidden="1" customHeight="1">
      <c r="A37" s="33"/>
      <c r="B37" s="38"/>
      <c r="C37" s="33"/>
      <c r="D37" s="33"/>
      <c r="E37" s="104" t="s">
        <v>44</v>
      </c>
      <c r="F37" s="116">
        <f>ROUND((SUM(BI83:BI276)),  2)</f>
        <v>0</v>
      </c>
      <c r="G37" s="33"/>
      <c r="H37" s="33"/>
      <c r="I37" s="117">
        <v>0</v>
      </c>
      <c r="J37" s="116">
        <f>0</f>
        <v>0</v>
      </c>
      <c r="K37" s="33"/>
      <c r="L37" s="105"/>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105"/>
      <c r="S38" s="33"/>
      <c r="T38" s="33"/>
      <c r="U38" s="33"/>
      <c r="V38" s="33"/>
      <c r="W38" s="33"/>
      <c r="X38" s="33"/>
      <c r="Y38" s="33"/>
      <c r="Z38" s="33"/>
      <c r="AA38" s="33"/>
      <c r="AB38" s="33"/>
      <c r="AC38" s="33"/>
      <c r="AD38" s="33"/>
      <c r="AE38" s="33"/>
    </row>
    <row r="39" spans="1:31" s="2" customFormat="1" ht="25.35" customHeight="1">
      <c r="A39" s="33"/>
      <c r="B39" s="38"/>
      <c r="C39" s="118"/>
      <c r="D39" s="119" t="s">
        <v>45</v>
      </c>
      <c r="E39" s="120"/>
      <c r="F39" s="120"/>
      <c r="G39" s="121" t="s">
        <v>46</v>
      </c>
      <c r="H39" s="122" t="s">
        <v>47</v>
      </c>
      <c r="I39" s="120"/>
      <c r="J39" s="123">
        <f>SUM(J30:J37)</f>
        <v>0</v>
      </c>
      <c r="K39" s="124"/>
      <c r="L39" s="105"/>
      <c r="S39" s="33"/>
      <c r="T39" s="33"/>
      <c r="U39" s="33"/>
      <c r="V39" s="33"/>
      <c r="W39" s="33"/>
      <c r="X39" s="33"/>
      <c r="Y39" s="33"/>
      <c r="Z39" s="33"/>
      <c r="AA39" s="33"/>
      <c r="AB39" s="33"/>
      <c r="AC39" s="33"/>
      <c r="AD39" s="33"/>
      <c r="AE39" s="33"/>
    </row>
    <row r="40" spans="1:31" s="2" customFormat="1" ht="14.45" customHeight="1">
      <c r="A40" s="33"/>
      <c r="B40" s="125"/>
      <c r="C40" s="126"/>
      <c r="D40" s="126"/>
      <c r="E40" s="126"/>
      <c r="F40" s="126"/>
      <c r="G40" s="126"/>
      <c r="H40" s="126"/>
      <c r="I40" s="126"/>
      <c r="J40" s="126"/>
      <c r="K40" s="126"/>
      <c r="L40" s="105"/>
      <c r="S40" s="33"/>
      <c r="T40" s="33"/>
      <c r="U40" s="33"/>
      <c r="V40" s="33"/>
      <c r="W40" s="33"/>
      <c r="X40" s="33"/>
      <c r="Y40" s="33"/>
      <c r="Z40" s="33"/>
      <c r="AA40" s="33"/>
      <c r="AB40" s="33"/>
      <c r="AC40" s="33"/>
      <c r="AD40" s="33"/>
      <c r="AE40" s="33"/>
    </row>
    <row r="44" spans="1:31" s="2" customFormat="1" ht="6.95" customHeight="1">
      <c r="A44" s="33"/>
      <c r="B44" s="127"/>
      <c r="C44" s="128"/>
      <c r="D44" s="128"/>
      <c r="E44" s="128"/>
      <c r="F44" s="128"/>
      <c r="G44" s="128"/>
      <c r="H44" s="128"/>
      <c r="I44" s="128"/>
      <c r="J44" s="128"/>
      <c r="K44" s="128"/>
      <c r="L44" s="105"/>
      <c r="S44" s="33"/>
      <c r="T44" s="33"/>
      <c r="U44" s="33"/>
      <c r="V44" s="33"/>
      <c r="W44" s="33"/>
      <c r="X44" s="33"/>
      <c r="Y44" s="33"/>
      <c r="Z44" s="33"/>
      <c r="AA44" s="33"/>
      <c r="AB44" s="33"/>
      <c r="AC44" s="33"/>
      <c r="AD44" s="33"/>
      <c r="AE44" s="33"/>
    </row>
    <row r="45" spans="1:31" s="2" customFormat="1" ht="24.95" customHeight="1">
      <c r="A45" s="33"/>
      <c r="B45" s="34"/>
      <c r="C45" s="22" t="s">
        <v>89</v>
      </c>
      <c r="D45" s="35"/>
      <c r="E45" s="35"/>
      <c r="F45" s="35"/>
      <c r="G45" s="35"/>
      <c r="H45" s="35"/>
      <c r="I45" s="35"/>
      <c r="J45" s="35"/>
      <c r="K45" s="35"/>
      <c r="L45" s="105"/>
      <c r="S45" s="33"/>
      <c r="T45" s="33"/>
      <c r="U45" s="33"/>
      <c r="V45" s="33"/>
      <c r="W45" s="33"/>
      <c r="X45" s="33"/>
      <c r="Y45" s="33"/>
      <c r="Z45" s="33"/>
      <c r="AA45" s="33"/>
      <c r="AB45" s="33"/>
      <c r="AC45" s="33"/>
      <c r="AD45" s="33"/>
      <c r="AE45" s="33"/>
    </row>
    <row r="46" spans="1:31" s="2" customFormat="1" ht="6.95" customHeight="1">
      <c r="A46" s="33"/>
      <c r="B46" s="34"/>
      <c r="C46" s="35"/>
      <c r="D46" s="35"/>
      <c r="E46" s="35"/>
      <c r="F46" s="35"/>
      <c r="G46" s="35"/>
      <c r="H46" s="35"/>
      <c r="I46" s="35"/>
      <c r="J46" s="35"/>
      <c r="K46" s="35"/>
      <c r="L46" s="105"/>
      <c r="S46" s="33"/>
      <c r="T46" s="33"/>
      <c r="U46" s="33"/>
      <c r="V46" s="33"/>
      <c r="W46" s="33"/>
      <c r="X46" s="33"/>
      <c r="Y46" s="33"/>
      <c r="Z46" s="33"/>
      <c r="AA46" s="33"/>
      <c r="AB46" s="33"/>
      <c r="AC46" s="33"/>
      <c r="AD46" s="33"/>
      <c r="AE46" s="33"/>
    </row>
    <row r="47" spans="1:31" s="2" customFormat="1" ht="12" customHeight="1">
      <c r="A47" s="33"/>
      <c r="B47" s="34"/>
      <c r="C47" s="28" t="s">
        <v>16</v>
      </c>
      <c r="D47" s="35"/>
      <c r="E47" s="35"/>
      <c r="F47" s="35"/>
      <c r="G47" s="35"/>
      <c r="H47" s="35"/>
      <c r="I47" s="35"/>
      <c r="J47" s="35"/>
      <c r="K47" s="35"/>
      <c r="L47" s="105"/>
      <c r="S47" s="33"/>
      <c r="T47" s="33"/>
      <c r="U47" s="33"/>
      <c r="V47" s="33"/>
      <c r="W47" s="33"/>
      <c r="X47" s="33"/>
      <c r="Y47" s="33"/>
      <c r="Z47" s="33"/>
      <c r="AA47" s="33"/>
      <c r="AB47" s="33"/>
      <c r="AC47" s="33"/>
      <c r="AD47" s="33"/>
      <c r="AE47" s="33"/>
    </row>
    <row r="48" spans="1:31" s="2" customFormat="1" ht="16.5" customHeight="1">
      <c r="A48" s="33"/>
      <c r="B48" s="34"/>
      <c r="C48" s="35"/>
      <c r="D48" s="35"/>
      <c r="E48" s="347" t="str">
        <f>E7</f>
        <v>Lomnice nad Popelkou - Nová Ves nad Popelkou 1. verze</v>
      </c>
      <c r="F48" s="348"/>
      <c r="G48" s="348"/>
      <c r="H48" s="348"/>
      <c r="I48" s="35"/>
      <c r="J48" s="35"/>
      <c r="K48" s="35"/>
      <c r="L48" s="105"/>
      <c r="S48" s="33"/>
      <c r="T48" s="33"/>
      <c r="U48" s="33"/>
      <c r="V48" s="33"/>
      <c r="W48" s="33"/>
      <c r="X48" s="33"/>
      <c r="Y48" s="33"/>
      <c r="Z48" s="33"/>
      <c r="AA48" s="33"/>
      <c r="AB48" s="33"/>
      <c r="AC48" s="33"/>
      <c r="AD48" s="33"/>
      <c r="AE48" s="33"/>
    </row>
    <row r="49" spans="1:47" s="2" customFormat="1" ht="12" customHeight="1">
      <c r="A49" s="33"/>
      <c r="B49" s="34"/>
      <c r="C49" s="28" t="s">
        <v>87</v>
      </c>
      <c r="D49" s="35"/>
      <c r="E49" s="35"/>
      <c r="F49" s="35"/>
      <c r="G49" s="35"/>
      <c r="H49" s="35"/>
      <c r="I49" s="35"/>
      <c r="J49" s="35"/>
      <c r="K49" s="35"/>
      <c r="L49" s="105"/>
      <c r="S49" s="33"/>
      <c r="T49" s="33"/>
      <c r="U49" s="33"/>
      <c r="V49" s="33"/>
      <c r="W49" s="33"/>
      <c r="X49" s="33"/>
      <c r="Y49" s="33"/>
      <c r="Z49" s="33"/>
      <c r="AA49" s="33"/>
      <c r="AB49" s="33"/>
      <c r="AC49" s="33"/>
      <c r="AD49" s="33"/>
      <c r="AE49" s="33"/>
    </row>
    <row r="50" spans="1:47" s="2" customFormat="1" ht="16.5" customHeight="1">
      <c r="A50" s="33"/>
      <c r="B50" s="34"/>
      <c r="C50" s="35"/>
      <c r="D50" s="35"/>
      <c r="E50" s="319" t="str">
        <f>E9</f>
        <v>SO 01 - Železniční svršek</v>
      </c>
      <c r="F50" s="349"/>
      <c r="G50" s="349"/>
      <c r="H50" s="349"/>
      <c r="I50" s="35"/>
      <c r="J50" s="35"/>
      <c r="K50" s="35"/>
      <c r="L50" s="105"/>
      <c r="S50" s="33"/>
      <c r="T50" s="33"/>
      <c r="U50" s="33"/>
      <c r="V50" s="33"/>
      <c r="W50" s="33"/>
      <c r="X50" s="33"/>
      <c r="Y50" s="33"/>
      <c r="Z50" s="33"/>
      <c r="AA50" s="33"/>
      <c r="AB50" s="33"/>
      <c r="AC50" s="33"/>
      <c r="AD50" s="33"/>
      <c r="AE50" s="33"/>
    </row>
    <row r="51" spans="1:47" s="2" customFormat="1" ht="6.95" customHeight="1">
      <c r="A51" s="33"/>
      <c r="B51" s="34"/>
      <c r="C51" s="35"/>
      <c r="D51" s="35"/>
      <c r="E51" s="35"/>
      <c r="F51" s="35"/>
      <c r="G51" s="35"/>
      <c r="H51" s="35"/>
      <c r="I51" s="35"/>
      <c r="J51" s="35"/>
      <c r="K51" s="35"/>
      <c r="L51" s="105"/>
      <c r="S51" s="33"/>
      <c r="T51" s="33"/>
      <c r="U51" s="33"/>
      <c r="V51" s="33"/>
      <c r="W51" s="33"/>
      <c r="X51" s="33"/>
      <c r="Y51" s="33"/>
      <c r="Z51" s="33"/>
      <c r="AA51" s="33"/>
      <c r="AB51" s="33"/>
      <c r="AC51" s="33"/>
      <c r="AD51" s="33"/>
      <c r="AE51" s="33"/>
    </row>
    <row r="52" spans="1:47" s="2" customFormat="1" ht="12" customHeight="1">
      <c r="A52" s="33"/>
      <c r="B52" s="34"/>
      <c r="C52" s="28" t="s">
        <v>21</v>
      </c>
      <c r="D52" s="35"/>
      <c r="E52" s="35"/>
      <c r="F52" s="26" t="str">
        <f>F12</f>
        <v xml:space="preserve"> </v>
      </c>
      <c r="G52" s="35"/>
      <c r="H52" s="35"/>
      <c r="I52" s="28" t="s">
        <v>23</v>
      </c>
      <c r="J52" s="58" t="str">
        <f>IF(J12="","",J12)</f>
        <v>29. 5. 2023</v>
      </c>
      <c r="K52" s="35"/>
      <c r="L52" s="105"/>
      <c r="S52" s="33"/>
      <c r="T52" s="33"/>
      <c r="U52" s="33"/>
      <c r="V52" s="33"/>
      <c r="W52" s="33"/>
      <c r="X52" s="33"/>
      <c r="Y52" s="33"/>
      <c r="Z52" s="33"/>
      <c r="AA52" s="33"/>
      <c r="AB52" s="33"/>
      <c r="AC52" s="33"/>
      <c r="AD52" s="33"/>
      <c r="AE52" s="33"/>
    </row>
    <row r="53" spans="1:47" s="2" customFormat="1" ht="6.95" customHeight="1">
      <c r="A53" s="33"/>
      <c r="B53" s="34"/>
      <c r="C53" s="35"/>
      <c r="D53" s="35"/>
      <c r="E53" s="35"/>
      <c r="F53" s="35"/>
      <c r="G53" s="35"/>
      <c r="H53" s="35"/>
      <c r="I53" s="35"/>
      <c r="J53" s="35"/>
      <c r="K53" s="35"/>
      <c r="L53" s="105"/>
      <c r="S53" s="33"/>
      <c r="T53" s="33"/>
      <c r="U53" s="33"/>
      <c r="V53" s="33"/>
      <c r="W53" s="33"/>
      <c r="X53" s="33"/>
      <c r="Y53" s="33"/>
      <c r="Z53" s="33"/>
      <c r="AA53" s="33"/>
      <c r="AB53" s="33"/>
      <c r="AC53" s="33"/>
      <c r="AD53" s="33"/>
      <c r="AE53" s="33"/>
    </row>
    <row r="54" spans="1:47" s="2" customFormat="1" ht="15.2" customHeight="1">
      <c r="A54" s="33"/>
      <c r="B54" s="34"/>
      <c r="C54" s="28" t="s">
        <v>25</v>
      </c>
      <c r="D54" s="35"/>
      <c r="E54" s="35"/>
      <c r="F54" s="26" t="str">
        <f>E15</f>
        <v xml:space="preserve"> </v>
      </c>
      <c r="G54" s="35"/>
      <c r="H54" s="35"/>
      <c r="I54" s="28" t="s">
        <v>30</v>
      </c>
      <c r="J54" s="31" t="str">
        <f>E21</f>
        <v xml:space="preserve"> </v>
      </c>
      <c r="K54" s="35"/>
      <c r="L54" s="105"/>
      <c r="S54" s="33"/>
      <c r="T54" s="33"/>
      <c r="U54" s="33"/>
      <c r="V54" s="33"/>
      <c r="W54" s="33"/>
      <c r="X54" s="33"/>
      <c r="Y54" s="33"/>
      <c r="Z54" s="33"/>
      <c r="AA54" s="33"/>
      <c r="AB54" s="33"/>
      <c r="AC54" s="33"/>
      <c r="AD54" s="33"/>
      <c r="AE54" s="33"/>
    </row>
    <row r="55" spans="1:47" s="2" customFormat="1" ht="15.2" customHeight="1">
      <c r="A55" s="33"/>
      <c r="B55" s="34"/>
      <c r="C55" s="28" t="s">
        <v>28</v>
      </c>
      <c r="D55" s="35"/>
      <c r="E55" s="35"/>
      <c r="F55" s="26" t="str">
        <f>IF(E18="","",E18)</f>
        <v>Vyplň údaj</v>
      </c>
      <c r="G55" s="35"/>
      <c r="H55" s="35"/>
      <c r="I55" s="28" t="s">
        <v>32</v>
      </c>
      <c r="J55" s="31" t="str">
        <f>E24</f>
        <v xml:space="preserve"> </v>
      </c>
      <c r="K55" s="35"/>
      <c r="L55" s="105"/>
      <c r="S55" s="33"/>
      <c r="T55" s="33"/>
      <c r="U55" s="33"/>
      <c r="V55" s="33"/>
      <c r="W55" s="33"/>
      <c r="X55" s="33"/>
      <c r="Y55" s="33"/>
      <c r="Z55" s="33"/>
      <c r="AA55" s="33"/>
      <c r="AB55" s="33"/>
      <c r="AC55" s="33"/>
      <c r="AD55" s="33"/>
      <c r="AE55" s="33"/>
    </row>
    <row r="56" spans="1:47" s="2" customFormat="1" ht="10.35" customHeight="1">
      <c r="A56" s="33"/>
      <c r="B56" s="34"/>
      <c r="C56" s="35"/>
      <c r="D56" s="35"/>
      <c r="E56" s="35"/>
      <c r="F56" s="35"/>
      <c r="G56" s="35"/>
      <c r="H56" s="35"/>
      <c r="I56" s="35"/>
      <c r="J56" s="35"/>
      <c r="K56" s="35"/>
      <c r="L56" s="105"/>
      <c r="S56" s="33"/>
      <c r="T56" s="33"/>
      <c r="U56" s="33"/>
      <c r="V56" s="33"/>
      <c r="W56" s="33"/>
      <c r="X56" s="33"/>
      <c r="Y56" s="33"/>
      <c r="Z56" s="33"/>
      <c r="AA56" s="33"/>
      <c r="AB56" s="33"/>
      <c r="AC56" s="33"/>
      <c r="AD56" s="33"/>
      <c r="AE56" s="33"/>
    </row>
    <row r="57" spans="1:47" s="2" customFormat="1" ht="29.25" customHeight="1">
      <c r="A57" s="33"/>
      <c r="B57" s="34"/>
      <c r="C57" s="129" t="s">
        <v>90</v>
      </c>
      <c r="D57" s="130"/>
      <c r="E57" s="130"/>
      <c r="F57" s="130"/>
      <c r="G57" s="130"/>
      <c r="H57" s="130"/>
      <c r="I57" s="130"/>
      <c r="J57" s="131" t="s">
        <v>91</v>
      </c>
      <c r="K57" s="130"/>
      <c r="L57" s="105"/>
      <c r="S57" s="33"/>
      <c r="T57" s="33"/>
      <c r="U57" s="33"/>
      <c r="V57" s="33"/>
      <c r="W57" s="33"/>
      <c r="X57" s="33"/>
      <c r="Y57" s="33"/>
      <c r="Z57" s="33"/>
      <c r="AA57" s="33"/>
      <c r="AB57" s="33"/>
      <c r="AC57" s="33"/>
      <c r="AD57" s="33"/>
      <c r="AE57" s="33"/>
    </row>
    <row r="58" spans="1:47" s="2" customFormat="1" ht="10.35" customHeight="1">
      <c r="A58" s="33"/>
      <c r="B58" s="34"/>
      <c r="C58" s="35"/>
      <c r="D58" s="35"/>
      <c r="E58" s="35"/>
      <c r="F58" s="35"/>
      <c r="G58" s="35"/>
      <c r="H58" s="35"/>
      <c r="I58" s="35"/>
      <c r="J58" s="35"/>
      <c r="K58" s="35"/>
      <c r="L58" s="105"/>
      <c r="S58" s="33"/>
      <c r="T58" s="33"/>
      <c r="U58" s="33"/>
      <c r="V58" s="33"/>
      <c r="W58" s="33"/>
      <c r="X58" s="33"/>
      <c r="Y58" s="33"/>
      <c r="Z58" s="33"/>
      <c r="AA58" s="33"/>
      <c r="AB58" s="33"/>
      <c r="AC58" s="33"/>
      <c r="AD58" s="33"/>
      <c r="AE58" s="33"/>
    </row>
    <row r="59" spans="1:47" s="2" customFormat="1" ht="22.9" customHeight="1">
      <c r="A59" s="33"/>
      <c r="B59" s="34"/>
      <c r="C59" s="132" t="s">
        <v>67</v>
      </c>
      <c r="D59" s="35"/>
      <c r="E59" s="35"/>
      <c r="F59" s="35"/>
      <c r="G59" s="35"/>
      <c r="H59" s="35"/>
      <c r="I59" s="35"/>
      <c r="J59" s="76">
        <f>J83</f>
        <v>0</v>
      </c>
      <c r="K59" s="35"/>
      <c r="L59" s="105"/>
      <c r="S59" s="33"/>
      <c r="T59" s="33"/>
      <c r="U59" s="33"/>
      <c r="V59" s="33"/>
      <c r="W59" s="33"/>
      <c r="X59" s="33"/>
      <c r="Y59" s="33"/>
      <c r="Z59" s="33"/>
      <c r="AA59" s="33"/>
      <c r="AB59" s="33"/>
      <c r="AC59" s="33"/>
      <c r="AD59" s="33"/>
      <c r="AE59" s="33"/>
      <c r="AU59" s="16" t="s">
        <v>92</v>
      </c>
    </row>
    <row r="60" spans="1:47" s="9" customFormat="1" ht="24.95" customHeight="1">
      <c r="B60" s="133"/>
      <c r="C60" s="134"/>
      <c r="D60" s="135" t="s">
        <v>93</v>
      </c>
      <c r="E60" s="136"/>
      <c r="F60" s="136"/>
      <c r="G60" s="136"/>
      <c r="H60" s="136"/>
      <c r="I60" s="136"/>
      <c r="J60" s="137">
        <f>J84</f>
        <v>0</v>
      </c>
      <c r="K60" s="134"/>
      <c r="L60" s="138"/>
    </row>
    <row r="61" spans="1:47" s="9" customFormat="1" ht="24.95" customHeight="1">
      <c r="B61" s="133"/>
      <c r="C61" s="134"/>
      <c r="D61" s="135" t="s">
        <v>94</v>
      </c>
      <c r="E61" s="136"/>
      <c r="F61" s="136"/>
      <c r="G61" s="136"/>
      <c r="H61" s="136"/>
      <c r="I61" s="136"/>
      <c r="J61" s="137">
        <f>J121</f>
        <v>0</v>
      </c>
      <c r="K61" s="134"/>
      <c r="L61" s="138"/>
    </row>
    <row r="62" spans="1:47" s="9" customFormat="1" ht="24.95" customHeight="1">
      <c r="B62" s="133"/>
      <c r="C62" s="134"/>
      <c r="D62" s="135" t="s">
        <v>95</v>
      </c>
      <c r="E62" s="136"/>
      <c r="F62" s="136"/>
      <c r="G62" s="136"/>
      <c r="H62" s="136"/>
      <c r="I62" s="136"/>
      <c r="J62" s="137">
        <f>J260</f>
        <v>0</v>
      </c>
      <c r="K62" s="134"/>
      <c r="L62" s="138"/>
    </row>
    <row r="63" spans="1:47" s="9" customFormat="1" ht="24.95" customHeight="1">
      <c r="B63" s="133"/>
      <c r="C63" s="134"/>
      <c r="D63" s="135" t="s">
        <v>96</v>
      </c>
      <c r="E63" s="136"/>
      <c r="F63" s="136"/>
      <c r="G63" s="136"/>
      <c r="H63" s="136"/>
      <c r="I63" s="136"/>
      <c r="J63" s="137">
        <f>J275</f>
        <v>0</v>
      </c>
      <c r="K63" s="134"/>
      <c r="L63" s="138"/>
    </row>
    <row r="64" spans="1:47" s="2" customFormat="1" ht="21.75" customHeight="1">
      <c r="A64" s="33"/>
      <c r="B64" s="34"/>
      <c r="C64" s="35"/>
      <c r="D64" s="35"/>
      <c r="E64" s="35"/>
      <c r="F64" s="35"/>
      <c r="G64" s="35"/>
      <c r="H64" s="35"/>
      <c r="I64" s="35"/>
      <c r="J64" s="35"/>
      <c r="K64" s="35"/>
      <c r="L64" s="105"/>
      <c r="S64" s="33"/>
      <c r="T64" s="33"/>
      <c r="U64" s="33"/>
      <c r="V64" s="33"/>
      <c r="W64" s="33"/>
      <c r="X64" s="33"/>
      <c r="Y64" s="33"/>
      <c r="Z64" s="33"/>
      <c r="AA64" s="33"/>
      <c r="AB64" s="33"/>
      <c r="AC64" s="33"/>
      <c r="AD64" s="33"/>
      <c r="AE64" s="33"/>
    </row>
    <row r="65" spans="1:31" s="2" customFormat="1" ht="6.95" customHeight="1">
      <c r="A65" s="33"/>
      <c r="B65" s="46"/>
      <c r="C65" s="47"/>
      <c r="D65" s="47"/>
      <c r="E65" s="47"/>
      <c r="F65" s="47"/>
      <c r="G65" s="47"/>
      <c r="H65" s="47"/>
      <c r="I65" s="47"/>
      <c r="J65" s="47"/>
      <c r="K65" s="47"/>
      <c r="L65" s="105"/>
      <c r="S65" s="33"/>
      <c r="T65" s="33"/>
      <c r="U65" s="33"/>
      <c r="V65" s="33"/>
      <c r="W65" s="33"/>
      <c r="X65" s="33"/>
      <c r="Y65" s="33"/>
      <c r="Z65" s="33"/>
      <c r="AA65" s="33"/>
      <c r="AB65" s="33"/>
      <c r="AC65" s="33"/>
      <c r="AD65" s="33"/>
      <c r="AE65" s="33"/>
    </row>
    <row r="69" spans="1:31" s="2" customFormat="1" ht="6.95" customHeight="1">
      <c r="A69" s="33"/>
      <c r="B69" s="48"/>
      <c r="C69" s="49"/>
      <c r="D69" s="49"/>
      <c r="E69" s="49"/>
      <c r="F69" s="49"/>
      <c r="G69" s="49"/>
      <c r="H69" s="49"/>
      <c r="I69" s="49"/>
      <c r="J69" s="49"/>
      <c r="K69" s="49"/>
      <c r="L69" s="105"/>
      <c r="S69" s="33"/>
      <c r="T69" s="33"/>
      <c r="U69" s="33"/>
      <c r="V69" s="33"/>
      <c r="W69" s="33"/>
      <c r="X69" s="33"/>
      <c r="Y69" s="33"/>
      <c r="Z69" s="33"/>
      <c r="AA69" s="33"/>
      <c r="AB69" s="33"/>
      <c r="AC69" s="33"/>
      <c r="AD69" s="33"/>
      <c r="AE69" s="33"/>
    </row>
    <row r="70" spans="1:31" s="2" customFormat="1" ht="24.95" customHeight="1">
      <c r="A70" s="33"/>
      <c r="B70" s="34"/>
      <c r="C70" s="22" t="s">
        <v>97</v>
      </c>
      <c r="D70" s="35"/>
      <c r="E70" s="35"/>
      <c r="F70" s="35"/>
      <c r="G70" s="35"/>
      <c r="H70" s="35"/>
      <c r="I70" s="35"/>
      <c r="J70" s="35"/>
      <c r="K70" s="35"/>
      <c r="L70" s="105"/>
      <c r="S70" s="33"/>
      <c r="T70" s="33"/>
      <c r="U70" s="33"/>
      <c r="V70" s="33"/>
      <c r="W70" s="33"/>
      <c r="X70" s="33"/>
      <c r="Y70" s="33"/>
      <c r="Z70" s="33"/>
      <c r="AA70" s="33"/>
      <c r="AB70" s="33"/>
      <c r="AC70" s="33"/>
      <c r="AD70" s="33"/>
      <c r="AE70" s="33"/>
    </row>
    <row r="71" spans="1:31" s="2" customFormat="1" ht="6.95" customHeight="1">
      <c r="A71" s="33"/>
      <c r="B71" s="34"/>
      <c r="C71" s="35"/>
      <c r="D71" s="35"/>
      <c r="E71" s="35"/>
      <c r="F71" s="35"/>
      <c r="G71" s="35"/>
      <c r="H71" s="35"/>
      <c r="I71" s="35"/>
      <c r="J71" s="35"/>
      <c r="K71" s="35"/>
      <c r="L71" s="105"/>
      <c r="S71" s="33"/>
      <c r="T71" s="33"/>
      <c r="U71" s="33"/>
      <c r="V71" s="33"/>
      <c r="W71" s="33"/>
      <c r="X71" s="33"/>
      <c r="Y71" s="33"/>
      <c r="Z71" s="33"/>
      <c r="AA71" s="33"/>
      <c r="AB71" s="33"/>
      <c r="AC71" s="33"/>
      <c r="AD71" s="33"/>
      <c r="AE71" s="33"/>
    </row>
    <row r="72" spans="1:31" s="2" customFormat="1" ht="12" customHeight="1">
      <c r="A72" s="33"/>
      <c r="B72" s="34"/>
      <c r="C72" s="28" t="s">
        <v>16</v>
      </c>
      <c r="D72" s="35"/>
      <c r="E72" s="35"/>
      <c r="F72" s="35"/>
      <c r="G72" s="35"/>
      <c r="H72" s="35"/>
      <c r="I72" s="35"/>
      <c r="J72" s="35"/>
      <c r="K72" s="35"/>
      <c r="L72" s="105"/>
      <c r="S72" s="33"/>
      <c r="T72" s="33"/>
      <c r="U72" s="33"/>
      <c r="V72" s="33"/>
      <c r="W72" s="33"/>
      <c r="X72" s="33"/>
      <c r="Y72" s="33"/>
      <c r="Z72" s="33"/>
      <c r="AA72" s="33"/>
      <c r="AB72" s="33"/>
      <c r="AC72" s="33"/>
      <c r="AD72" s="33"/>
      <c r="AE72" s="33"/>
    </row>
    <row r="73" spans="1:31" s="2" customFormat="1" ht="16.5" customHeight="1">
      <c r="A73" s="33"/>
      <c r="B73" s="34"/>
      <c r="C73" s="35"/>
      <c r="D73" s="35"/>
      <c r="E73" s="347" t="str">
        <f>E7</f>
        <v>Lomnice nad Popelkou - Nová Ves nad Popelkou 1. verze</v>
      </c>
      <c r="F73" s="348"/>
      <c r="G73" s="348"/>
      <c r="H73" s="348"/>
      <c r="I73" s="35"/>
      <c r="J73" s="35"/>
      <c r="K73" s="35"/>
      <c r="L73" s="105"/>
      <c r="S73" s="33"/>
      <c r="T73" s="33"/>
      <c r="U73" s="33"/>
      <c r="V73" s="33"/>
      <c r="W73" s="33"/>
      <c r="X73" s="33"/>
      <c r="Y73" s="33"/>
      <c r="Z73" s="33"/>
      <c r="AA73" s="33"/>
      <c r="AB73" s="33"/>
      <c r="AC73" s="33"/>
      <c r="AD73" s="33"/>
      <c r="AE73" s="33"/>
    </row>
    <row r="74" spans="1:31" s="2" customFormat="1" ht="12" customHeight="1">
      <c r="A74" s="33"/>
      <c r="B74" s="34"/>
      <c r="C74" s="28" t="s">
        <v>87</v>
      </c>
      <c r="D74" s="35"/>
      <c r="E74" s="35"/>
      <c r="F74" s="35"/>
      <c r="G74" s="35"/>
      <c r="H74" s="35"/>
      <c r="I74" s="35"/>
      <c r="J74" s="35"/>
      <c r="K74" s="35"/>
      <c r="L74" s="105"/>
      <c r="S74" s="33"/>
      <c r="T74" s="33"/>
      <c r="U74" s="33"/>
      <c r="V74" s="33"/>
      <c r="W74" s="33"/>
      <c r="X74" s="33"/>
      <c r="Y74" s="33"/>
      <c r="Z74" s="33"/>
      <c r="AA74" s="33"/>
      <c r="AB74" s="33"/>
      <c r="AC74" s="33"/>
      <c r="AD74" s="33"/>
      <c r="AE74" s="33"/>
    </row>
    <row r="75" spans="1:31" s="2" customFormat="1" ht="16.5" customHeight="1">
      <c r="A75" s="33"/>
      <c r="B75" s="34"/>
      <c r="C75" s="35"/>
      <c r="D75" s="35"/>
      <c r="E75" s="319" t="str">
        <f>E9</f>
        <v>SO 01 - Železniční svršek</v>
      </c>
      <c r="F75" s="349"/>
      <c r="G75" s="349"/>
      <c r="H75" s="349"/>
      <c r="I75" s="35"/>
      <c r="J75" s="35"/>
      <c r="K75" s="35"/>
      <c r="L75" s="105"/>
      <c r="S75" s="33"/>
      <c r="T75" s="33"/>
      <c r="U75" s="33"/>
      <c r="V75" s="33"/>
      <c r="W75" s="33"/>
      <c r="X75" s="33"/>
      <c r="Y75" s="33"/>
      <c r="Z75" s="33"/>
      <c r="AA75" s="33"/>
      <c r="AB75" s="33"/>
      <c r="AC75" s="33"/>
      <c r="AD75" s="33"/>
      <c r="AE75" s="33"/>
    </row>
    <row r="76" spans="1:31" s="2" customFormat="1" ht="6.95" customHeight="1">
      <c r="A76" s="33"/>
      <c r="B76" s="34"/>
      <c r="C76" s="35"/>
      <c r="D76" s="35"/>
      <c r="E76" s="35"/>
      <c r="F76" s="35"/>
      <c r="G76" s="35"/>
      <c r="H76" s="35"/>
      <c r="I76" s="35"/>
      <c r="J76" s="35"/>
      <c r="K76" s="35"/>
      <c r="L76" s="105"/>
      <c r="S76" s="33"/>
      <c r="T76" s="33"/>
      <c r="U76" s="33"/>
      <c r="V76" s="33"/>
      <c r="W76" s="33"/>
      <c r="X76" s="33"/>
      <c r="Y76" s="33"/>
      <c r="Z76" s="33"/>
      <c r="AA76" s="33"/>
      <c r="AB76" s="33"/>
      <c r="AC76" s="33"/>
      <c r="AD76" s="33"/>
      <c r="AE76" s="33"/>
    </row>
    <row r="77" spans="1:31" s="2" customFormat="1" ht="12" customHeight="1">
      <c r="A77" s="33"/>
      <c r="B77" s="34"/>
      <c r="C77" s="28" t="s">
        <v>21</v>
      </c>
      <c r="D77" s="35"/>
      <c r="E77" s="35"/>
      <c r="F77" s="26" t="str">
        <f>F12</f>
        <v xml:space="preserve"> </v>
      </c>
      <c r="G77" s="35"/>
      <c r="H77" s="35"/>
      <c r="I77" s="28" t="s">
        <v>23</v>
      </c>
      <c r="J77" s="58" t="str">
        <f>IF(J12="","",J12)</f>
        <v>29. 5. 2023</v>
      </c>
      <c r="K77" s="35"/>
      <c r="L77" s="105"/>
      <c r="S77" s="33"/>
      <c r="T77" s="33"/>
      <c r="U77" s="33"/>
      <c r="V77" s="33"/>
      <c r="W77" s="33"/>
      <c r="X77" s="33"/>
      <c r="Y77" s="33"/>
      <c r="Z77" s="33"/>
      <c r="AA77" s="33"/>
      <c r="AB77" s="33"/>
      <c r="AC77" s="33"/>
      <c r="AD77" s="33"/>
      <c r="AE77" s="33"/>
    </row>
    <row r="78" spans="1:31" s="2" customFormat="1" ht="6.95" customHeight="1">
      <c r="A78" s="33"/>
      <c r="B78" s="34"/>
      <c r="C78" s="35"/>
      <c r="D78" s="35"/>
      <c r="E78" s="35"/>
      <c r="F78" s="35"/>
      <c r="G78" s="35"/>
      <c r="H78" s="35"/>
      <c r="I78" s="35"/>
      <c r="J78" s="35"/>
      <c r="K78" s="35"/>
      <c r="L78" s="105"/>
      <c r="S78" s="33"/>
      <c r="T78" s="33"/>
      <c r="U78" s="33"/>
      <c r="V78" s="33"/>
      <c r="W78" s="33"/>
      <c r="X78" s="33"/>
      <c r="Y78" s="33"/>
      <c r="Z78" s="33"/>
      <c r="AA78" s="33"/>
      <c r="AB78" s="33"/>
      <c r="AC78" s="33"/>
      <c r="AD78" s="33"/>
      <c r="AE78" s="33"/>
    </row>
    <row r="79" spans="1:31" s="2" customFormat="1" ht="15.2" customHeight="1">
      <c r="A79" s="33"/>
      <c r="B79" s="34"/>
      <c r="C79" s="28" t="s">
        <v>25</v>
      </c>
      <c r="D79" s="35"/>
      <c r="E79" s="35"/>
      <c r="F79" s="26" t="str">
        <f>E15</f>
        <v xml:space="preserve"> </v>
      </c>
      <c r="G79" s="35"/>
      <c r="H79" s="35"/>
      <c r="I79" s="28" t="s">
        <v>30</v>
      </c>
      <c r="J79" s="31" t="str">
        <f>E21</f>
        <v xml:space="preserve"> </v>
      </c>
      <c r="K79" s="35"/>
      <c r="L79" s="105"/>
      <c r="S79" s="33"/>
      <c r="T79" s="33"/>
      <c r="U79" s="33"/>
      <c r="V79" s="33"/>
      <c r="W79" s="33"/>
      <c r="X79" s="33"/>
      <c r="Y79" s="33"/>
      <c r="Z79" s="33"/>
      <c r="AA79" s="33"/>
      <c r="AB79" s="33"/>
      <c r="AC79" s="33"/>
      <c r="AD79" s="33"/>
      <c r="AE79" s="33"/>
    </row>
    <row r="80" spans="1:31" s="2" customFormat="1" ht="15.2" customHeight="1">
      <c r="A80" s="33"/>
      <c r="B80" s="34"/>
      <c r="C80" s="28" t="s">
        <v>28</v>
      </c>
      <c r="D80" s="35"/>
      <c r="E80" s="35"/>
      <c r="F80" s="26" t="str">
        <f>IF(E18="","",E18)</f>
        <v>Vyplň údaj</v>
      </c>
      <c r="G80" s="35"/>
      <c r="H80" s="35"/>
      <c r="I80" s="28" t="s">
        <v>32</v>
      </c>
      <c r="J80" s="31" t="str">
        <f>E24</f>
        <v xml:space="preserve"> </v>
      </c>
      <c r="K80" s="35"/>
      <c r="L80" s="105"/>
      <c r="S80" s="33"/>
      <c r="T80" s="33"/>
      <c r="U80" s="33"/>
      <c r="V80" s="33"/>
      <c r="W80" s="33"/>
      <c r="X80" s="33"/>
      <c r="Y80" s="33"/>
      <c r="Z80" s="33"/>
      <c r="AA80" s="33"/>
      <c r="AB80" s="33"/>
      <c r="AC80" s="33"/>
      <c r="AD80" s="33"/>
      <c r="AE80" s="33"/>
    </row>
    <row r="81" spans="1:65" s="2" customFormat="1" ht="10.35" customHeight="1">
      <c r="A81" s="33"/>
      <c r="B81" s="34"/>
      <c r="C81" s="35"/>
      <c r="D81" s="35"/>
      <c r="E81" s="35"/>
      <c r="F81" s="35"/>
      <c r="G81" s="35"/>
      <c r="H81" s="35"/>
      <c r="I81" s="35"/>
      <c r="J81" s="35"/>
      <c r="K81" s="35"/>
      <c r="L81" s="105"/>
      <c r="S81" s="33"/>
      <c r="T81" s="33"/>
      <c r="U81" s="33"/>
      <c r="V81" s="33"/>
      <c r="W81" s="33"/>
      <c r="X81" s="33"/>
      <c r="Y81" s="33"/>
      <c r="Z81" s="33"/>
      <c r="AA81" s="33"/>
      <c r="AB81" s="33"/>
      <c r="AC81" s="33"/>
      <c r="AD81" s="33"/>
      <c r="AE81" s="33"/>
    </row>
    <row r="82" spans="1:65" s="10" customFormat="1" ht="29.25" customHeight="1">
      <c r="A82" s="139"/>
      <c r="B82" s="140"/>
      <c r="C82" s="141" t="s">
        <v>98</v>
      </c>
      <c r="D82" s="142" t="s">
        <v>54</v>
      </c>
      <c r="E82" s="142" t="s">
        <v>50</v>
      </c>
      <c r="F82" s="142" t="s">
        <v>51</v>
      </c>
      <c r="G82" s="142" t="s">
        <v>99</v>
      </c>
      <c r="H82" s="142" t="s">
        <v>100</v>
      </c>
      <c r="I82" s="142" t="s">
        <v>101</v>
      </c>
      <c r="J82" s="142" t="s">
        <v>91</v>
      </c>
      <c r="K82" s="143" t="s">
        <v>102</v>
      </c>
      <c r="L82" s="144"/>
      <c r="M82" s="67" t="s">
        <v>19</v>
      </c>
      <c r="N82" s="68" t="s">
        <v>39</v>
      </c>
      <c r="O82" s="68" t="s">
        <v>103</v>
      </c>
      <c r="P82" s="68" t="s">
        <v>104</v>
      </c>
      <c r="Q82" s="68" t="s">
        <v>105</v>
      </c>
      <c r="R82" s="68" t="s">
        <v>106</v>
      </c>
      <c r="S82" s="68" t="s">
        <v>107</v>
      </c>
      <c r="T82" s="69" t="s">
        <v>108</v>
      </c>
      <c r="U82" s="139"/>
      <c r="V82" s="139"/>
      <c r="W82" s="139"/>
      <c r="X82" s="139"/>
      <c r="Y82" s="139"/>
      <c r="Z82" s="139"/>
      <c r="AA82" s="139"/>
      <c r="AB82" s="139"/>
      <c r="AC82" s="139"/>
      <c r="AD82" s="139"/>
      <c r="AE82" s="139"/>
    </row>
    <row r="83" spans="1:65" s="2" customFormat="1" ht="22.9" customHeight="1">
      <c r="A83" s="33"/>
      <c r="B83" s="34"/>
      <c r="C83" s="74" t="s">
        <v>109</v>
      </c>
      <c r="D83" s="35"/>
      <c r="E83" s="35"/>
      <c r="F83" s="35"/>
      <c r="G83" s="35"/>
      <c r="H83" s="35"/>
      <c r="I83" s="35"/>
      <c r="J83" s="145">
        <f>BK83</f>
        <v>0</v>
      </c>
      <c r="K83" s="35"/>
      <c r="L83" s="38"/>
      <c r="M83" s="70"/>
      <c r="N83" s="146"/>
      <c r="O83" s="71"/>
      <c r="P83" s="147">
        <f>P84+P121+P260+P275</f>
        <v>0</v>
      </c>
      <c r="Q83" s="71"/>
      <c r="R83" s="147">
        <f>R84+R121+R260+R275</f>
        <v>8090.01332</v>
      </c>
      <c r="S83" s="71"/>
      <c r="T83" s="148">
        <f>T84+T121+T260+T275</f>
        <v>0</v>
      </c>
      <c r="U83" s="33"/>
      <c r="V83" s="33"/>
      <c r="W83" s="33"/>
      <c r="X83" s="33"/>
      <c r="Y83" s="33"/>
      <c r="Z83" s="33"/>
      <c r="AA83" s="33"/>
      <c r="AB83" s="33"/>
      <c r="AC83" s="33"/>
      <c r="AD83" s="33"/>
      <c r="AE83" s="33"/>
      <c r="AT83" s="16" t="s">
        <v>68</v>
      </c>
      <c r="AU83" s="16" t="s">
        <v>92</v>
      </c>
      <c r="BK83" s="149">
        <f>BK84+BK121+BK260+BK275</f>
        <v>0</v>
      </c>
    </row>
    <row r="84" spans="1:65" s="11" customFormat="1" ht="25.9" customHeight="1">
      <c r="B84" s="150"/>
      <c r="C84" s="151"/>
      <c r="D84" s="152" t="s">
        <v>68</v>
      </c>
      <c r="E84" s="153" t="s">
        <v>110</v>
      </c>
      <c r="F84" s="153" t="s">
        <v>111</v>
      </c>
      <c r="G84" s="151"/>
      <c r="H84" s="151"/>
      <c r="I84" s="154"/>
      <c r="J84" s="155">
        <f>BK84</f>
        <v>0</v>
      </c>
      <c r="K84" s="151"/>
      <c r="L84" s="156"/>
      <c r="M84" s="157"/>
      <c r="N84" s="158"/>
      <c r="O84" s="158"/>
      <c r="P84" s="159">
        <f>SUM(P85:P120)</f>
        <v>0</v>
      </c>
      <c r="Q84" s="158"/>
      <c r="R84" s="159">
        <f>SUM(R85:R120)</f>
        <v>807.84</v>
      </c>
      <c r="S84" s="158"/>
      <c r="T84" s="160">
        <f>SUM(T85:T120)</f>
        <v>0</v>
      </c>
      <c r="AR84" s="161" t="s">
        <v>77</v>
      </c>
      <c r="AT84" s="162" t="s">
        <v>68</v>
      </c>
      <c r="AU84" s="162" t="s">
        <v>69</v>
      </c>
      <c r="AY84" s="161" t="s">
        <v>112</v>
      </c>
      <c r="BK84" s="163">
        <f>SUM(BK85:BK120)</f>
        <v>0</v>
      </c>
    </row>
    <row r="85" spans="1:65" s="2" customFormat="1" ht="101.25" customHeight="1">
      <c r="A85" s="33"/>
      <c r="B85" s="34"/>
      <c r="C85" s="164" t="s">
        <v>77</v>
      </c>
      <c r="D85" s="164" t="s">
        <v>113</v>
      </c>
      <c r="E85" s="165" t="s">
        <v>114</v>
      </c>
      <c r="F85" s="166" t="s">
        <v>115</v>
      </c>
      <c r="G85" s="167" t="s">
        <v>116</v>
      </c>
      <c r="H85" s="168">
        <v>2.64</v>
      </c>
      <c r="I85" s="169"/>
      <c r="J85" s="170">
        <f>ROUND(I85*H85,2)</f>
        <v>0</v>
      </c>
      <c r="K85" s="166" t="s">
        <v>117</v>
      </c>
      <c r="L85" s="38"/>
      <c r="M85" s="171" t="s">
        <v>19</v>
      </c>
      <c r="N85" s="172" t="s">
        <v>40</v>
      </c>
      <c r="O85" s="63"/>
      <c r="P85" s="173">
        <f>O85*H85</f>
        <v>0</v>
      </c>
      <c r="Q85" s="173">
        <v>0</v>
      </c>
      <c r="R85" s="173">
        <f>Q85*H85</f>
        <v>0</v>
      </c>
      <c r="S85" s="173">
        <v>0</v>
      </c>
      <c r="T85" s="174">
        <f>S85*H85</f>
        <v>0</v>
      </c>
      <c r="U85" s="33"/>
      <c r="V85" s="33"/>
      <c r="W85" s="33"/>
      <c r="X85" s="33"/>
      <c r="Y85" s="33"/>
      <c r="Z85" s="33"/>
      <c r="AA85" s="33"/>
      <c r="AB85" s="33"/>
      <c r="AC85" s="33"/>
      <c r="AD85" s="33"/>
      <c r="AE85" s="33"/>
      <c r="AR85" s="175" t="s">
        <v>118</v>
      </c>
      <c r="AT85" s="175" t="s">
        <v>113</v>
      </c>
      <c r="AU85" s="175" t="s">
        <v>77</v>
      </c>
      <c r="AY85" s="16" t="s">
        <v>112</v>
      </c>
      <c r="BE85" s="176">
        <f>IF(N85="základní",J85,0)</f>
        <v>0</v>
      </c>
      <c r="BF85" s="176">
        <f>IF(N85="snížená",J85,0)</f>
        <v>0</v>
      </c>
      <c r="BG85" s="176">
        <f>IF(N85="zákl. přenesená",J85,0)</f>
        <v>0</v>
      </c>
      <c r="BH85" s="176">
        <f>IF(N85="sníž. přenesená",J85,0)</f>
        <v>0</v>
      </c>
      <c r="BI85" s="176">
        <f>IF(N85="nulová",J85,0)</f>
        <v>0</v>
      </c>
      <c r="BJ85" s="16" t="s">
        <v>77</v>
      </c>
      <c r="BK85" s="176">
        <f>ROUND(I85*H85,2)</f>
        <v>0</v>
      </c>
      <c r="BL85" s="16" t="s">
        <v>118</v>
      </c>
      <c r="BM85" s="175" t="s">
        <v>119</v>
      </c>
    </row>
    <row r="86" spans="1:65" s="2" customFormat="1" ht="68.25">
      <c r="A86" s="33"/>
      <c r="B86" s="34"/>
      <c r="C86" s="35"/>
      <c r="D86" s="177" t="s">
        <v>120</v>
      </c>
      <c r="E86" s="35"/>
      <c r="F86" s="178" t="s">
        <v>121</v>
      </c>
      <c r="G86" s="35"/>
      <c r="H86" s="35"/>
      <c r="I86" s="179"/>
      <c r="J86" s="35"/>
      <c r="K86" s="35"/>
      <c r="L86" s="38"/>
      <c r="M86" s="180"/>
      <c r="N86" s="181"/>
      <c r="O86" s="63"/>
      <c r="P86" s="63"/>
      <c r="Q86" s="63"/>
      <c r="R86" s="63"/>
      <c r="S86" s="63"/>
      <c r="T86" s="64"/>
      <c r="U86" s="33"/>
      <c r="V86" s="33"/>
      <c r="W86" s="33"/>
      <c r="X86" s="33"/>
      <c r="Y86" s="33"/>
      <c r="Z86" s="33"/>
      <c r="AA86" s="33"/>
      <c r="AB86" s="33"/>
      <c r="AC86" s="33"/>
      <c r="AD86" s="33"/>
      <c r="AE86" s="33"/>
      <c r="AT86" s="16" t="s">
        <v>120</v>
      </c>
      <c r="AU86" s="16" t="s">
        <v>77</v>
      </c>
    </row>
    <row r="87" spans="1:65" s="12" customFormat="1" ht="11.25">
      <c r="B87" s="182"/>
      <c r="C87" s="183"/>
      <c r="D87" s="177" t="s">
        <v>122</v>
      </c>
      <c r="E87" s="184" t="s">
        <v>19</v>
      </c>
      <c r="F87" s="185" t="s">
        <v>123</v>
      </c>
      <c r="G87" s="183"/>
      <c r="H87" s="186">
        <v>2.64</v>
      </c>
      <c r="I87" s="187"/>
      <c r="J87" s="183"/>
      <c r="K87" s="183"/>
      <c r="L87" s="188"/>
      <c r="M87" s="189"/>
      <c r="N87" s="190"/>
      <c r="O87" s="190"/>
      <c r="P87" s="190"/>
      <c r="Q87" s="190"/>
      <c r="R87" s="190"/>
      <c r="S87" s="190"/>
      <c r="T87" s="191"/>
      <c r="AT87" s="192" t="s">
        <v>122</v>
      </c>
      <c r="AU87" s="192" t="s">
        <v>77</v>
      </c>
      <c r="AV87" s="12" t="s">
        <v>79</v>
      </c>
      <c r="AW87" s="12" t="s">
        <v>31</v>
      </c>
      <c r="AX87" s="12" t="s">
        <v>69</v>
      </c>
      <c r="AY87" s="192" t="s">
        <v>112</v>
      </c>
    </row>
    <row r="88" spans="1:65" s="13" customFormat="1" ht="11.25">
      <c r="B88" s="193"/>
      <c r="C88" s="194"/>
      <c r="D88" s="177" t="s">
        <v>122</v>
      </c>
      <c r="E88" s="195" t="s">
        <v>19</v>
      </c>
      <c r="F88" s="196" t="s">
        <v>124</v>
      </c>
      <c r="G88" s="194"/>
      <c r="H88" s="197">
        <v>2.64</v>
      </c>
      <c r="I88" s="198"/>
      <c r="J88" s="194"/>
      <c r="K88" s="194"/>
      <c r="L88" s="199"/>
      <c r="M88" s="200"/>
      <c r="N88" s="201"/>
      <c r="O88" s="201"/>
      <c r="P88" s="201"/>
      <c r="Q88" s="201"/>
      <c r="R88" s="201"/>
      <c r="S88" s="201"/>
      <c r="T88" s="202"/>
      <c r="AT88" s="203" t="s">
        <v>122</v>
      </c>
      <c r="AU88" s="203" t="s">
        <v>77</v>
      </c>
      <c r="AV88" s="13" t="s">
        <v>118</v>
      </c>
      <c r="AW88" s="13" t="s">
        <v>31</v>
      </c>
      <c r="AX88" s="13" t="s">
        <v>77</v>
      </c>
      <c r="AY88" s="203" t="s">
        <v>112</v>
      </c>
    </row>
    <row r="89" spans="1:65" s="2" customFormat="1" ht="66.75" customHeight="1">
      <c r="A89" s="33"/>
      <c r="B89" s="34"/>
      <c r="C89" s="164" t="s">
        <v>79</v>
      </c>
      <c r="D89" s="164" t="s">
        <v>113</v>
      </c>
      <c r="E89" s="165" t="s">
        <v>125</v>
      </c>
      <c r="F89" s="166" t="s">
        <v>126</v>
      </c>
      <c r="G89" s="167" t="s">
        <v>116</v>
      </c>
      <c r="H89" s="168">
        <v>2.64</v>
      </c>
      <c r="I89" s="169"/>
      <c r="J89" s="170">
        <f>ROUND(I89*H89,2)</f>
        <v>0</v>
      </c>
      <c r="K89" s="166" t="s">
        <v>117</v>
      </c>
      <c r="L89" s="38"/>
      <c r="M89" s="171" t="s">
        <v>19</v>
      </c>
      <c r="N89" s="172" t="s">
        <v>40</v>
      </c>
      <c r="O89" s="63"/>
      <c r="P89" s="173">
        <f>O89*H89</f>
        <v>0</v>
      </c>
      <c r="Q89" s="173">
        <v>0</v>
      </c>
      <c r="R89" s="173">
        <f>Q89*H89</f>
        <v>0</v>
      </c>
      <c r="S89" s="173">
        <v>0</v>
      </c>
      <c r="T89" s="174">
        <f>S89*H89</f>
        <v>0</v>
      </c>
      <c r="U89" s="33"/>
      <c r="V89" s="33"/>
      <c r="W89" s="33"/>
      <c r="X89" s="33"/>
      <c r="Y89" s="33"/>
      <c r="Z89" s="33"/>
      <c r="AA89" s="33"/>
      <c r="AB89" s="33"/>
      <c r="AC89" s="33"/>
      <c r="AD89" s="33"/>
      <c r="AE89" s="33"/>
      <c r="AR89" s="175" t="s">
        <v>118</v>
      </c>
      <c r="AT89" s="175" t="s">
        <v>113</v>
      </c>
      <c r="AU89" s="175" t="s">
        <v>77</v>
      </c>
      <c r="AY89" s="16" t="s">
        <v>112</v>
      </c>
      <c r="BE89" s="176">
        <f>IF(N89="základní",J89,0)</f>
        <v>0</v>
      </c>
      <c r="BF89" s="176">
        <f>IF(N89="snížená",J89,0)</f>
        <v>0</v>
      </c>
      <c r="BG89" s="176">
        <f>IF(N89="zákl. přenesená",J89,0)</f>
        <v>0</v>
      </c>
      <c r="BH89" s="176">
        <f>IF(N89="sníž. přenesená",J89,0)</f>
        <v>0</v>
      </c>
      <c r="BI89" s="176">
        <f>IF(N89="nulová",J89,0)</f>
        <v>0</v>
      </c>
      <c r="BJ89" s="16" t="s">
        <v>77</v>
      </c>
      <c r="BK89" s="176">
        <f>ROUND(I89*H89,2)</f>
        <v>0</v>
      </c>
      <c r="BL89" s="16" t="s">
        <v>118</v>
      </c>
      <c r="BM89" s="175" t="s">
        <v>127</v>
      </c>
    </row>
    <row r="90" spans="1:65" s="2" customFormat="1" ht="48.75">
      <c r="A90" s="33"/>
      <c r="B90" s="34"/>
      <c r="C90" s="35"/>
      <c r="D90" s="177" t="s">
        <v>120</v>
      </c>
      <c r="E90" s="35"/>
      <c r="F90" s="178" t="s">
        <v>128</v>
      </c>
      <c r="G90" s="35"/>
      <c r="H90" s="35"/>
      <c r="I90" s="179"/>
      <c r="J90" s="35"/>
      <c r="K90" s="35"/>
      <c r="L90" s="38"/>
      <c r="M90" s="180"/>
      <c r="N90" s="181"/>
      <c r="O90" s="63"/>
      <c r="P90" s="63"/>
      <c r="Q90" s="63"/>
      <c r="R90" s="63"/>
      <c r="S90" s="63"/>
      <c r="T90" s="64"/>
      <c r="U90" s="33"/>
      <c r="V90" s="33"/>
      <c r="W90" s="33"/>
      <c r="X90" s="33"/>
      <c r="Y90" s="33"/>
      <c r="Z90" s="33"/>
      <c r="AA90" s="33"/>
      <c r="AB90" s="33"/>
      <c r="AC90" s="33"/>
      <c r="AD90" s="33"/>
      <c r="AE90" s="33"/>
      <c r="AT90" s="16" t="s">
        <v>120</v>
      </c>
      <c r="AU90" s="16" t="s">
        <v>77</v>
      </c>
    </row>
    <row r="91" spans="1:65" s="2" customFormat="1" ht="19.5">
      <c r="A91" s="33"/>
      <c r="B91" s="34"/>
      <c r="C91" s="35"/>
      <c r="D91" s="177" t="s">
        <v>129</v>
      </c>
      <c r="E91" s="35"/>
      <c r="F91" s="178" t="s">
        <v>130</v>
      </c>
      <c r="G91" s="35"/>
      <c r="H91" s="35"/>
      <c r="I91" s="179"/>
      <c r="J91" s="35"/>
      <c r="K91" s="35"/>
      <c r="L91" s="38"/>
      <c r="M91" s="180"/>
      <c r="N91" s="181"/>
      <c r="O91" s="63"/>
      <c r="P91" s="63"/>
      <c r="Q91" s="63"/>
      <c r="R91" s="63"/>
      <c r="S91" s="63"/>
      <c r="T91" s="64"/>
      <c r="U91" s="33"/>
      <c r="V91" s="33"/>
      <c r="W91" s="33"/>
      <c r="X91" s="33"/>
      <c r="Y91" s="33"/>
      <c r="Z91" s="33"/>
      <c r="AA91" s="33"/>
      <c r="AB91" s="33"/>
      <c r="AC91" s="33"/>
      <c r="AD91" s="33"/>
      <c r="AE91" s="33"/>
      <c r="AT91" s="16" t="s">
        <v>129</v>
      </c>
      <c r="AU91" s="16" t="s">
        <v>77</v>
      </c>
    </row>
    <row r="92" spans="1:65" s="12" customFormat="1" ht="11.25">
      <c r="B92" s="182"/>
      <c r="C92" s="183"/>
      <c r="D92" s="177" t="s">
        <v>122</v>
      </c>
      <c r="E92" s="184" t="s">
        <v>19</v>
      </c>
      <c r="F92" s="185" t="s">
        <v>131</v>
      </c>
      <c r="G92" s="183"/>
      <c r="H92" s="186">
        <v>2.64</v>
      </c>
      <c r="I92" s="187"/>
      <c r="J92" s="183"/>
      <c r="K92" s="183"/>
      <c r="L92" s="188"/>
      <c r="M92" s="189"/>
      <c r="N92" s="190"/>
      <c r="O92" s="190"/>
      <c r="P92" s="190"/>
      <c r="Q92" s="190"/>
      <c r="R92" s="190"/>
      <c r="S92" s="190"/>
      <c r="T92" s="191"/>
      <c r="AT92" s="192" t="s">
        <v>122</v>
      </c>
      <c r="AU92" s="192" t="s">
        <v>77</v>
      </c>
      <c r="AV92" s="12" t="s">
        <v>79</v>
      </c>
      <c r="AW92" s="12" t="s">
        <v>31</v>
      </c>
      <c r="AX92" s="12" t="s">
        <v>69</v>
      </c>
      <c r="AY92" s="192" t="s">
        <v>112</v>
      </c>
    </row>
    <row r="93" spans="1:65" s="13" customFormat="1" ht="11.25">
      <c r="B93" s="193"/>
      <c r="C93" s="194"/>
      <c r="D93" s="177" t="s">
        <v>122</v>
      </c>
      <c r="E93" s="195" t="s">
        <v>19</v>
      </c>
      <c r="F93" s="196" t="s">
        <v>124</v>
      </c>
      <c r="G93" s="194"/>
      <c r="H93" s="197">
        <v>2.64</v>
      </c>
      <c r="I93" s="198"/>
      <c r="J93" s="194"/>
      <c r="K93" s="194"/>
      <c r="L93" s="199"/>
      <c r="M93" s="200"/>
      <c r="N93" s="201"/>
      <c r="O93" s="201"/>
      <c r="P93" s="201"/>
      <c r="Q93" s="201"/>
      <c r="R93" s="201"/>
      <c r="S93" s="201"/>
      <c r="T93" s="202"/>
      <c r="AT93" s="203" t="s">
        <v>122</v>
      </c>
      <c r="AU93" s="203" t="s">
        <v>77</v>
      </c>
      <c r="AV93" s="13" t="s">
        <v>118</v>
      </c>
      <c r="AW93" s="13" t="s">
        <v>31</v>
      </c>
      <c r="AX93" s="13" t="s">
        <v>77</v>
      </c>
      <c r="AY93" s="203" t="s">
        <v>112</v>
      </c>
    </row>
    <row r="94" spans="1:65" s="2" customFormat="1" ht="37.9" customHeight="1">
      <c r="A94" s="33"/>
      <c r="B94" s="34"/>
      <c r="C94" s="164" t="s">
        <v>132</v>
      </c>
      <c r="D94" s="164" t="s">
        <v>113</v>
      </c>
      <c r="E94" s="165" t="s">
        <v>133</v>
      </c>
      <c r="F94" s="166" t="s">
        <v>134</v>
      </c>
      <c r="G94" s="167" t="s">
        <v>135</v>
      </c>
      <c r="H94" s="168">
        <v>448.8</v>
      </c>
      <c r="I94" s="169"/>
      <c r="J94" s="170">
        <f>ROUND(I94*H94,2)</f>
        <v>0</v>
      </c>
      <c r="K94" s="166" t="s">
        <v>117</v>
      </c>
      <c r="L94" s="38"/>
      <c r="M94" s="171" t="s">
        <v>19</v>
      </c>
      <c r="N94" s="172" t="s">
        <v>40</v>
      </c>
      <c r="O94" s="63"/>
      <c r="P94" s="173">
        <f>O94*H94</f>
        <v>0</v>
      </c>
      <c r="Q94" s="173">
        <v>0</v>
      </c>
      <c r="R94" s="173">
        <f>Q94*H94</f>
        <v>0</v>
      </c>
      <c r="S94" s="173">
        <v>0</v>
      </c>
      <c r="T94" s="174">
        <f>S94*H94</f>
        <v>0</v>
      </c>
      <c r="U94" s="33"/>
      <c r="V94" s="33"/>
      <c r="W94" s="33"/>
      <c r="X94" s="33"/>
      <c r="Y94" s="33"/>
      <c r="Z94" s="33"/>
      <c r="AA94" s="33"/>
      <c r="AB94" s="33"/>
      <c r="AC94" s="33"/>
      <c r="AD94" s="33"/>
      <c r="AE94" s="33"/>
      <c r="AR94" s="175" t="s">
        <v>118</v>
      </c>
      <c r="AT94" s="175" t="s">
        <v>113</v>
      </c>
      <c r="AU94" s="175" t="s">
        <v>77</v>
      </c>
      <c r="AY94" s="16" t="s">
        <v>112</v>
      </c>
      <c r="BE94" s="176">
        <f>IF(N94="základní",J94,0)</f>
        <v>0</v>
      </c>
      <c r="BF94" s="176">
        <f>IF(N94="snížená",J94,0)</f>
        <v>0</v>
      </c>
      <c r="BG94" s="176">
        <f>IF(N94="zákl. přenesená",J94,0)</f>
        <v>0</v>
      </c>
      <c r="BH94" s="176">
        <f>IF(N94="sníž. přenesená",J94,0)</f>
        <v>0</v>
      </c>
      <c r="BI94" s="176">
        <f>IF(N94="nulová",J94,0)</f>
        <v>0</v>
      </c>
      <c r="BJ94" s="16" t="s">
        <v>77</v>
      </c>
      <c r="BK94" s="176">
        <f>ROUND(I94*H94,2)</f>
        <v>0</v>
      </c>
      <c r="BL94" s="16" t="s">
        <v>118</v>
      </c>
      <c r="BM94" s="175" t="s">
        <v>136</v>
      </c>
    </row>
    <row r="95" spans="1:65" s="2" customFormat="1" ht="39">
      <c r="A95" s="33"/>
      <c r="B95" s="34"/>
      <c r="C95" s="35"/>
      <c r="D95" s="177" t="s">
        <v>120</v>
      </c>
      <c r="E95" s="35"/>
      <c r="F95" s="178" t="s">
        <v>137</v>
      </c>
      <c r="G95" s="35"/>
      <c r="H95" s="35"/>
      <c r="I95" s="179"/>
      <c r="J95" s="35"/>
      <c r="K95" s="35"/>
      <c r="L95" s="38"/>
      <c r="M95" s="180"/>
      <c r="N95" s="181"/>
      <c r="O95" s="63"/>
      <c r="P95" s="63"/>
      <c r="Q95" s="63"/>
      <c r="R95" s="63"/>
      <c r="S95" s="63"/>
      <c r="T95" s="64"/>
      <c r="U95" s="33"/>
      <c r="V95" s="33"/>
      <c r="W95" s="33"/>
      <c r="X95" s="33"/>
      <c r="Y95" s="33"/>
      <c r="Z95" s="33"/>
      <c r="AA95" s="33"/>
      <c r="AB95" s="33"/>
      <c r="AC95" s="33"/>
      <c r="AD95" s="33"/>
      <c r="AE95" s="33"/>
      <c r="AT95" s="16" t="s">
        <v>120</v>
      </c>
      <c r="AU95" s="16" t="s">
        <v>77</v>
      </c>
    </row>
    <row r="96" spans="1:65" s="2" customFormat="1" ht="19.5">
      <c r="A96" s="33"/>
      <c r="B96" s="34"/>
      <c r="C96" s="35"/>
      <c r="D96" s="177" t="s">
        <v>129</v>
      </c>
      <c r="E96" s="35"/>
      <c r="F96" s="178" t="s">
        <v>138</v>
      </c>
      <c r="G96" s="35"/>
      <c r="H96" s="35"/>
      <c r="I96" s="179"/>
      <c r="J96" s="35"/>
      <c r="K96" s="35"/>
      <c r="L96" s="38"/>
      <c r="M96" s="180"/>
      <c r="N96" s="181"/>
      <c r="O96" s="63"/>
      <c r="P96" s="63"/>
      <c r="Q96" s="63"/>
      <c r="R96" s="63"/>
      <c r="S96" s="63"/>
      <c r="T96" s="64"/>
      <c r="U96" s="33"/>
      <c r="V96" s="33"/>
      <c r="W96" s="33"/>
      <c r="X96" s="33"/>
      <c r="Y96" s="33"/>
      <c r="Z96" s="33"/>
      <c r="AA96" s="33"/>
      <c r="AB96" s="33"/>
      <c r="AC96" s="33"/>
      <c r="AD96" s="33"/>
      <c r="AE96" s="33"/>
      <c r="AT96" s="16" t="s">
        <v>129</v>
      </c>
      <c r="AU96" s="16" t="s">
        <v>77</v>
      </c>
    </row>
    <row r="97" spans="1:65" s="12" customFormat="1" ht="11.25">
      <c r="B97" s="182"/>
      <c r="C97" s="183"/>
      <c r="D97" s="177" t="s">
        <v>122</v>
      </c>
      <c r="E97" s="184" t="s">
        <v>19</v>
      </c>
      <c r="F97" s="185" t="s">
        <v>139</v>
      </c>
      <c r="G97" s="183"/>
      <c r="H97" s="186">
        <v>448.8</v>
      </c>
      <c r="I97" s="187"/>
      <c r="J97" s="183"/>
      <c r="K97" s="183"/>
      <c r="L97" s="188"/>
      <c r="M97" s="189"/>
      <c r="N97" s="190"/>
      <c r="O97" s="190"/>
      <c r="P97" s="190"/>
      <c r="Q97" s="190"/>
      <c r="R97" s="190"/>
      <c r="S97" s="190"/>
      <c r="T97" s="191"/>
      <c r="AT97" s="192" t="s">
        <v>122</v>
      </c>
      <c r="AU97" s="192" t="s">
        <v>77</v>
      </c>
      <c r="AV97" s="12" t="s">
        <v>79</v>
      </c>
      <c r="AW97" s="12" t="s">
        <v>31</v>
      </c>
      <c r="AX97" s="12" t="s">
        <v>69</v>
      </c>
      <c r="AY97" s="192" t="s">
        <v>112</v>
      </c>
    </row>
    <row r="98" spans="1:65" s="13" customFormat="1" ht="11.25">
      <c r="B98" s="193"/>
      <c r="C98" s="194"/>
      <c r="D98" s="177" t="s">
        <v>122</v>
      </c>
      <c r="E98" s="195" t="s">
        <v>19</v>
      </c>
      <c r="F98" s="196" t="s">
        <v>124</v>
      </c>
      <c r="G98" s="194"/>
      <c r="H98" s="197">
        <v>448.8</v>
      </c>
      <c r="I98" s="198"/>
      <c r="J98" s="194"/>
      <c r="K98" s="194"/>
      <c r="L98" s="199"/>
      <c r="M98" s="200"/>
      <c r="N98" s="201"/>
      <c r="O98" s="201"/>
      <c r="P98" s="201"/>
      <c r="Q98" s="201"/>
      <c r="R98" s="201"/>
      <c r="S98" s="201"/>
      <c r="T98" s="202"/>
      <c r="AT98" s="203" t="s">
        <v>122</v>
      </c>
      <c r="AU98" s="203" t="s">
        <v>77</v>
      </c>
      <c r="AV98" s="13" t="s">
        <v>118</v>
      </c>
      <c r="AW98" s="13" t="s">
        <v>31</v>
      </c>
      <c r="AX98" s="13" t="s">
        <v>77</v>
      </c>
      <c r="AY98" s="203" t="s">
        <v>112</v>
      </c>
    </row>
    <row r="99" spans="1:65" s="2" customFormat="1" ht="33" customHeight="1">
      <c r="A99" s="33"/>
      <c r="B99" s="34"/>
      <c r="C99" s="164" t="s">
        <v>118</v>
      </c>
      <c r="D99" s="164" t="s">
        <v>113</v>
      </c>
      <c r="E99" s="165" t="s">
        <v>140</v>
      </c>
      <c r="F99" s="166" t="s">
        <v>141</v>
      </c>
      <c r="G99" s="167" t="s">
        <v>116</v>
      </c>
      <c r="H99" s="168">
        <v>2.64</v>
      </c>
      <c r="I99" s="169"/>
      <c r="J99" s="170">
        <f>ROUND(I99*H99,2)</f>
        <v>0</v>
      </c>
      <c r="K99" s="166" t="s">
        <v>117</v>
      </c>
      <c r="L99" s="38"/>
      <c r="M99" s="171" t="s">
        <v>19</v>
      </c>
      <c r="N99" s="172" t="s">
        <v>40</v>
      </c>
      <c r="O99" s="63"/>
      <c r="P99" s="173">
        <f>O99*H99</f>
        <v>0</v>
      </c>
      <c r="Q99" s="173">
        <v>0</v>
      </c>
      <c r="R99" s="173">
        <f>Q99*H99</f>
        <v>0</v>
      </c>
      <c r="S99" s="173">
        <v>0</v>
      </c>
      <c r="T99" s="174">
        <f>S99*H99</f>
        <v>0</v>
      </c>
      <c r="U99" s="33"/>
      <c r="V99" s="33"/>
      <c r="W99" s="33"/>
      <c r="X99" s="33"/>
      <c r="Y99" s="33"/>
      <c r="Z99" s="33"/>
      <c r="AA99" s="33"/>
      <c r="AB99" s="33"/>
      <c r="AC99" s="33"/>
      <c r="AD99" s="33"/>
      <c r="AE99" s="33"/>
      <c r="AR99" s="175" t="s">
        <v>118</v>
      </c>
      <c r="AT99" s="175" t="s">
        <v>113</v>
      </c>
      <c r="AU99" s="175" t="s">
        <v>77</v>
      </c>
      <c r="AY99" s="16" t="s">
        <v>112</v>
      </c>
      <c r="BE99" s="176">
        <f>IF(N99="základní",J99,0)</f>
        <v>0</v>
      </c>
      <c r="BF99" s="176">
        <f>IF(N99="snížená",J99,0)</f>
        <v>0</v>
      </c>
      <c r="BG99" s="176">
        <f>IF(N99="zákl. přenesená",J99,0)</f>
        <v>0</v>
      </c>
      <c r="BH99" s="176">
        <f>IF(N99="sníž. přenesená",J99,0)</f>
        <v>0</v>
      </c>
      <c r="BI99" s="176">
        <f>IF(N99="nulová",J99,0)</f>
        <v>0</v>
      </c>
      <c r="BJ99" s="16" t="s">
        <v>77</v>
      </c>
      <c r="BK99" s="176">
        <f>ROUND(I99*H99,2)</f>
        <v>0</v>
      </c>
      <c r="BL99" s="16" t="s">
        <v>118</v>
      </c>
      <c r="BM99" s="175" t="s">
        <v>142</v>
      </c>
    </row>
    <row r="100" spans="1:65" s="2" customFormat="1" ht="29.25">
      <c r="A100" s="33"/>
      <c r="B100" s="34"/>
      <c r="C100" s="35"/>
      <c r="D100" s="177" t="s">
        <v>120</v>
      </c>
      <c r="E100" s="35"/>
      <c r="F100" s="178" t="s">
        <v>143</v>
      </c>
      <c r="G100" s="35"/>
      <c r="H100" s="35"/>
      <c r="I100" s="179"/>
      <c r="J100" s="35"/>
      <c r="K100" s="35"/>
      <c r="L100" s="38"/>
      <c r="M100" s="180"/>
      <c r="N100" s="181"/>
      <c r="O100" s="63"/>
      <c r="P100" s="63"/>
      <c r="Q100" s="63"/>
      <c r="R100" s="63"/>
      <c r="S100" s="63"/>
      <c r="T100" s="64"/>
      <c r="U100" s="33"/>
      <c r="V100" s="33"/>
      <c r="W100" s="33"/>
      <c r="X100" s="33"/>
      <c r="Y100" s="33"/>
      <c r="Z100" s="33"/>
      <c r="AA100" s="33"/>
      <c r="AB100" s="33"/>
      <c r="AC100" s="33"/>
      <c r="AD100" s="33"/>
      <c r="AE100" s="33"/>
      <c r="AT100" s="16" t="s">
        <v>120</v>
      </c>
      <c r="AU100" s="16" t="s">
        <v>77</v>
      </c>
    </row>
    <row r="101" spans="1:65" s="2" customFormat="1" ht="19.5">
      <c r="A101" s="33"/>
      <c r="B101" s="34"/>
      <c r="C101" s="35"/>
      <c r="D101" s="177" t="s">
        <v>129</v>
      </c>
      <c r="E101" s="35"/>
      <c r="F101" s="178" t="s">
        <v>130</v>
      </c>
      <c r="G101" s="35"/>
      <c r="H101" s="35"/>
      <c r="I101" s="179"/>
      <c r="J101" s="35"/>
      <c r="K101" s="35"/>
      <c r="L101" s="38"/>
      <c r="M101" s="180"/>
      <c r="N101" s="181"/>
      <c r="O101" s="63"/>
      <c r="P101" s="63"/>
      <c r="Q101" s="63"/>
      <c r="R101" s="63"/>
      <c r="S101" s="63"/>
      <c r="T101" s="64"/>
      <c r="U101" s="33"/>
      <c r="V101" s="33"/>
      <c r="W101" s="33"/>
      <c r="X101" s="33"/>
      <c r="Y101" s="33"/>
      <c r="Z101" s="33"/>
      <c r="AA101" s="33"/>
      <c r="AB101" s="33"/>
      <c r="AC101" s="33"/>
      <c r="AD101" s="33"/>
      <c r="AE101" s="33"/>
      <c r="AT101" s="16" t="s">
        <v>129</v>
      </c>
      <c r="AU101" s="16" t="s">
        <v>77</v>
      </c>
    </row>
    <row r="102" spans="1:65" s="12" customFormat="1" ht="11.25">
      <c r="B102" s="182"/>
      <c r="C102" s="183"/>
      <c r="D102" s="177" t="s">
        <v>122</v>
      </c>
      <c r="E102" s="184" t="s">
        <v>19</v>
      </c>
      <c r="F102" s="185" t="s">
        <v>144</v>
      </c>
      <c r="G102" s="183"/>
      <c r="H102" s="186">
        <v>2.64</v>
      </c>
      <c r="I102" s="187"/>
      <c r="J102" s="183"/>
      <c r="K102" s="183"/>
      <c r="L102" s="188"/>
      <c r="M102" s="189"/>
      <c r="N102" s="190"/>
      <c r="O102" s="190"/>
      <c r="P102" s="190"/>
      <c r="Q102" s="190"/>
      <c r="R102" s="190"/>
      <c r="S102" s="190"/>
      <c r="T102" s="191"/>
      <c r="AT102" s="192" t="s">
        <v>122</v>
      </c>
      <c r="AU102" s="192" t="s">
        <v>77</v>
      </c>
      <c r="AV102" s="12" t="s">
        <v>79</v>
      </c>
      <c r="AW102" s="12" t="s">
        <v>31</v>
      </c>
      <c r="AX102" s="12" t="s">
        <v>69</v>
      </c>
      <c r="AY102" s="192" t="s">
        <v>112</v>
      </c>
    </row>
    <row r="103" spans="1:65" s="13" customFormat="1" ht="11.25">
      <c r="B103" s="193"/>
      <c r="C103" s="194"/>
      <c r="D103" s="177" t="s">
        <v>122</v>
      </c>
      <c r="E103" s="195" t="s">
        <v>19</v>
      </c>
      <c r="F103" s="196" t="s">
        <v>124</v>
      </c>
      <c r="G103" s="194"/>
      <c r="H103" s="197">
        <v>2.64</v>
      </c>
      <c r="I103" s="198"/>
      <c r="J103" s="194"/>
      <c r="K103" s="194"/>
      <c r="L103" s="199"/>
      <c r="M103" s="200"/>
      <c r="N103" s="201"/>
      <c r="O103" s="201"/>
      <c r="P103" s="201"/>
      <c r="Q103" s="201"/>
      <c r="R103" s="201"/>
      <c r="S103" s="201"/>
      <c r="T103" s="202"/>
      <c r="AT103" s="203" t="s">
        <v>122</v>
      </c>
      <c r="AU103" s="203" t="s">
        <v>77</v>
      </c>
      <c r="AV103" s="13" t="s">
        <v>118</v>
      </c>
      <c r="AW103" s="13" t="s">
        <v>31</v>
      </c>
      <c r="AX103" s="13" t="s">
        <v>77</v>
      </c>
      <c r="AY103" s="203" t="s">
        <v>112</v>
      </c>
    </row>
    <row r="104" spans="1:65" s="2" customFormat="1" ht="55.5" customHeight="1">
      <c r="A104" s="33"/>
      <c r="B104" s="34"/>
      <c r="C104" s="164" t="s">
        <v>145</v>
      </c>
      <c r="D104" s="164" t="s">
        <v>113</v>
      </c>
      <c r="E104" s="165" t="s">
        <v>146</v>
      </c>
      <c r="F104" s="166" t="s">
        <v>147</v>
      </c>
      <c r="G104" s="167" t="s">
        <v>148</v>
      </c>
      <c r="H104" s="168">
        <v>807.84</v>
      </c>
      <c r="I104" s="169"/>
      <c r="J104" s="170">
        <f>ROUND(I104*H104,2)</f>
        <v>0</v>
      </c>
      <c r="K104" s="166" t="s">
        <v>117</v>
      </c>
      <c r="L104" s="38"/>
      <c r="M104" s="171" t="s">
        <v>19</v>
      </c>
      <c r="N104" s="172" t="s">
        <v>40</v>
      </c>
      <c r="O104" s="63"/>
      <c r="P104" s="173">
        <f>O104*H104</f>
        <v>0</v>
      </c>
      <c r="Q104" s="173">
        <v>0</v>
      </c>
      <c r="R104" s="173">
        <f>Q104*H104</f>
        <v>0</v>
      </c>
      <c r="S104" s="173">
        <v>0</v>
      </c>
      <c r="T104" s="174">
        <f>S104*H104</f>
        <v>0</v>
      </c>
      <c r="U104" s="33"/>
      <c r="V104" s="33"/>
      <c r="W104" s="33"/>
      <c r="X104" s="33"/>
      <c r="Y104" s="33"/>
      <c r="Z104" s="33"/>
      <c r="AA104" s="33"/>
      <c r="AB104" s="33"/>
      <c r="AC104" s="33"/>
      <c r="AD104" s="33"/>
      <c r="AE104" s="33"/>
      <c r="AR104" s="175" t="s">
        <v>118</v>
      </c>
      <c r="AT104" s="175" t="s">
        <v>113</v>
      </c>
      <c r="AU104" s="175" t="s">
        <v>77</v>
      </c>
      <c r="AY104" s="16" t="s">
        <v>112</v>
      </c>
      <c r="BE104" s="176">
        <f>IF(N104="základní",J104,0)</f>
        <v>0</v>
      </c>
      <c r="BF104" s="176">
        <f>IF(N104="snížená",J104,0)</f>
        <v>0</v>
      </c>
      <c r="BG104" s="176">
        <f>IF(N104="zákl. přenesená",J104,0)</f>
        <v>0</v>
      </c>
      <c r="BH104" s="176">
        <f>IF(N104="sníž. přenesená",J104,0)</f>
        <v>0</v>
      </c>
      <c r="BI104" s="176">
        <f>IF(N104="nulová",J104,0)</f>
        <v>0</v>
      </c>
      <c r="BJ104" s="16" t="s">
        <v>77</v>
      </c>
      <c r="BK104" s="176">
        <f>ROUND(I104*H104,2)</f>
        <v>0</v>
      </c>
      <c r="BL104" s="16" t="s">
        <v>118</v>
      </c>
      <c r="BM104" s="175" t="s">
        <v>149</v>
      </c>
    </row>
    <row r="105" spans="1:65" s="2" customFormat="1" ht="39">
      <c r="A105" s="33"/>
      <c r="B105" s="34"/>
      <c r="C105" s="35"/>
      <c r="D105" s="177" t="s">
        <v>120</v>
      </c>
      <c r="E105" s="35"/>
      <c r="F105" s="178" t="s">
        <v>150</v>
      </c>
      <c r="G105" s="35"/>
      <c r="H105" s="35"/>
      <c r="I105" s="179"/>
      <c r="J105" s="35"/>
      <c r="K105" s="35"/>
      <c r="L105" s="38"/>
      <c r="M105" s="180"/>
      <c r="N105" s="181"/>
      <c r="O105" s="63"/>
      <c r="P105" s="63"/>
      <c r="Q105" s="63"/>
      <c r="R105" s="63"/>
      <c r="S105" s="63"/>
      <c r="T105" s="64"/>
      <c r="U105" s="33"/>
      <c r="V105" s="33"/>
      <c r="W105" s="33"/>
      <c r="X105" s="33"/>
      <c r="Y105" s="33"/>
      <c r="Z105" s="33"/>
      <c r="AA105" s="33"/>
      <c r="AB105" s="33"/>
      <c r="AC105" s="33"/>
      <c r="AD105" s="33"/>
      <c r="AE105" s="33"/>
      <c r="AT105" s="16" t="s">
        <v>120</v>
      </c>
      <c r="AU105" s="16" t="s">
        <v>77</v>
      </c>
    </row>
    <row r="106" spans="1:65" s="2" customFormat="1" ht="19.5">
      <c r="A106" s="33"/>
      <c r="B106" s="34"/>
      <c r="C106" s="35"/>
      <c r="D106" s="177" t="s">
        <v>129</v>
      </c>
      <c r="E106" s="35"/>
      <c r="F106" s="178" t="s">
        <v>151</v>
      </c>
      <c r="G106" s="35"/>
      <c r="H106" s="35"/>
      <c r="I106" s="179"/>
      <c r="J106" s="35"/>
      <c r="K106" s="35"/>
      <c r="L106" s="38"/>
      <c r="M106" s="180"/>
      <c r="N106" s="181"/>
      <c r="O106" s="63"/>
      <c r="P106" s="63"/>
      <c r="Q106" s="63"/>
      <c r="R106" s="63"/>
      <c r="S106" s="63"/>
      <c r="T106" s="64"/>
      <c r="U106" s="33"/>
      <c r="V106" s="33"/>
      <c r="W106" s="33"/>
      <c r="X106" s="33"/>
      <c r="Y106" s="33"/>
      <c r="Z106" s="33"/>
      <c r="AA106" s="33"/>
      <c r="AB106" s="33"/>
      <c r="AC106" s="33"/>
      <c r="AD106" s="33"/>
      <c r="AE106" s="33"/>
      <c r="AT106" s="16" t="s">
        <v>129</v>
      </c>
      <c r="AU106" s="16" t="s">
        <v>77</v>
      </c>
    </row>
    <row r="107" spans="1:65" s="12" customFormat="1" ht="11.25">
      <c r="B107" s="182"/>
      <c r="C107" s="183"/>
      <c r="D107" s="177" t="s">
        <v>122</v>
      </c>
      <c r="E107" s="184" t="s">
        <v>19</v>
      </c>
      <c r="F107" s="185" t="s">
        <v>152</v>
      </c>
      <c r="G107" s="183"/>
      <c r="H107" s="186">
        <v>807.84</v>
      </c>
      <c r="I107" s="187"/>
      <c r="J107" s="183"/>
      <c r="K107" s="183"/>
      <c r="L107" s="188"/>
      <c r="M107" s="189"/>
      <c r="N107" s="190"/>
      <c r="O107" s="190"/>
      <c r="P107" s="190"/>
      <c r="Q107" s="190"/>
      <c r="R107" s="190"/>
      <c r="S107" s="190"/>
      <c r="T107" s="191"/>
      <c r="AT107" s="192" t="s">
        <v>122</v>
      </c>
      <c r="AU107" s="192" t="s">
        <v>77</v>
      </c>
      <c r="AV107" s="12" t="s">
        <v>79</v>
      </c>
      <c r="AW107" s="12" t="s">
        <v>31</v>
      </c>
      <c r="AX107" s="12" t="s">
        <v>69</v>
      </c>
      <c r="AY107" s="192" t="s">
        <v>112</v>
      </c>
    </row>
    <row r="108" spans="1:65" s="13" customFormat="1" ht="11.25">
      <c r="B108" s="193"/>
      <c r="C108" s="194"/>
      <c r="D108" s="177" t="s">
        <v>122</v>
      </c>
      <c r="E108" s="195" t="s">
        <v>19</v>
      </c>
      <c r="F108" s="196" t="s">
        <v>124</v>
      </c>
      <c r="G108" s="194"/>
      <c r="H108" s="197">
        <v>807.84</v>
      </c>
      <c r="I108" s="198"/>
      <c r="J108" s="194"/>
      <c r="K108" s="194"/>
      <c r="L108" s="199"/>
      <c r="M108" s="200"/>
      <c r="N108" s="201"/>
      <c r="O108" s="201"/>
      <c r="P108" s="201"/>
      <c r="Q108" s="201"/>
      <c r="R108" s="201"/>
      <c r="S108" s="201"/>
      <c r="T108" s="202"/>
      <c r="AT108" s="203" t="s">
        <v>122</v>
      </c>
      <c r="AU108" s="203" t="s">
        <v>77</v>
      </c>
      <c r="AV108" s="13" t="s">
        <v>118</v>
      </c>
      <c r="AW108" s="13" t="s">
        <v>31</v>
      </c>
      <c r="AX108" s="13" t="s">
        <v>77</v>
      </c>
      <c r="AY108" s="203" t="s">
        <v>112</v>
      </c>
    </row>
    <row r="109" spans="1:65" s="2" customFormat="1" ht="16.5" customHeight="1">
      <c r="A109" s="33"/>
      <c r="B109" s="34"/>
      <c r="C109" s="204" t="s">
        <v>153</v>
      </c>
      <c r="D109" s="204" t="s">
        <v>154</v>
      </c>
      <c r="E109" s="205" t="s">
        <v>155</v>
      </c>
      <c r="F109" s="206" t="s">
        <v>156</v>
      </c>
      <c r="G109" s="207" t="s">
        <v>148</v>
      </c>
      <c r="H109" s="208">
        <v>807.84</v>
      </c>
      <c r="I109" s="209"/>
      <c r="J109" s="210">
        <f>ROUND(I109*H109,2)</f>
        <v>0</v>
      </c>
      <c r="K109" s="206" t="s">
        <v>117</v>
      </c>
      <c r="L109" s="211"/>
      <c r="M109" s="212" t="s">
        <v>19</v>
      </c>
      <c r="N109" s="213" t="s">
        <v>40</v>
      </c>
      <c r="O109" s="63"/>
      <c r="P109" s="173">
        <f>O109*H109</f>
        <v>0</v>
      </c>
      <c r="Q109" s="173">
        <v>1</v>
      </c>
      <c r="R109" s="173">
        <f>Q109*H109</f>
        <v>807.84</v>
      </c>
      <c r="S109" s="173">
        <v>0</v>
      </c>
      <c r="T109" s="174">
        <f>S109*H109</f>
        <v>0</v>
      </c>
      <c r="U109" s="33"/>
      <c r="V109" s="33"/>
      <c r="W109" s="33"/>
      <c r="X109" s="33"/>
      <c r="Y109" s="33"/>
      <c r="Z109" s="33"/>
      <c r="AA109" s="33"/>
      <c r="AB109" s="33"/>
      <c r="AC109" s="33"/>
      <c r="AD109" s="33"/>
      <c r="AE109" s="33"/>
      <c r="AR109" s="175" t="s">
        <v>157</v>
      </c>
      <c r="AT109" s="175" t="s">
        <v>154</v>
      </c>
      <c r="AU109" s="175" t="s">
        <v>77</v>
      </c>
      <c r="AY109" s="16" t="s">
        <v>112</v>
      </c>
      <c r="BE109" s="176">
        <f>IF(N109="základní",J109,0)</f>
        <v>0</v>
      </c>
      <c r="BF109" s="176">
        <f>IF(N109="snížená",J109,0)</f>
        <v>0</v>
      </c>
      <c r="BG109" s="176">
        <f>IF(N109="zákl. přenesená",J109,0)</f>
        <v>0</v>
      </c>
      <c r="BH109" s="176">
        <f>IF(N109="sníž. přenesená",J109,0)</f>
        <v>0</v>
      </c>
      <c r="BI109" s="176">
        <f>IF(N109="nulová",J109,0)</f>
        <v>0</v>
      </c>
      <c r="BJ109" s="16" t="s">
        <v>77</v>
      </c>
      <c r="BK109" s="176">
        <f>ROUND(I109*H109,2)</f>
        <v>0</v>
      </c>
      <c r="BL109" s="16" t="s">
        <v>118</v>
      </c>
      <c r="BM109" s="175" t="s">
        <v>158</v>
      </c>
    </row>
    <row r="110" spans="1:65" s="12" customFormat="1" ht="11.25">
      <c r="B110" s="182"/>
      <c r="C110" s="183"/>
      <c r="D110" s="177" t="s">
        <v>122</v>
      </c>
      <c r="E110" s="184" t="s">
        <v>19</v>
      </c>
      <c r="F110" s="185" t="s">
        <v>159</v>
      </c>
      <c r="G110" s="183"/>
      <c r="H110" s="186">
        <v>807.84</v>
      </c>
      <c r="I110" s="187"/>
      <c r="J110" s="183"/>
      <c r="K110" s="183"/>
      <c r="L110" s="188"/>
      <c r="M110" s="189"/>
      <c r="N110" s="190"/>
      <c r="O110" s="190"/>
      <c r="P110" s="190"/>
      <c r="Q110" s="190"/>
      <c r="R110" s="190"/>
      <c r="S110" s="190"/>
      <c r="T110" s="191"/>
      <c r="AT110" s="192" t="s">
        <v>122</v>
      </c>
      <c r="AU110" s="192" t="s">
        <v>77</v>
      </c>
      <c r="AV110" s="12" t="s">
        <v>79</v>
      </c>
      <c r="AW110" s="12" t="s">
        <v>31</v>
      </c>
      <c r="AX110" s="12" t="s">
        <v>69</v>
      </c>
      <c r="AY110" s="192" t="s">
        <v>112</v>
      </c>
    </row>
    <row r="111" spans="1:65" s="13" customFormat="1" ht="11.25">
      <c r="B111" s="193"/>
      <c r="C111" s="194"/>
      <c r="D111" s="177" t="s">
        <v>122</v>
      </c>
      <c r="E111" s="195" t="s">
        <v>19</v>
      </c>
      <c r="F111" s="196" t="s">
        <v>124</v>
      </c>
      <c r="G111" s="194"/>
      <c r="H111" s="197">
        <v>807.84</v>
      </c>
      <c r="I111" s="198"/>
      <c r="J111" s="194"/>
      <c r="K111" s="194"/>
      <c r="L111" s="199"/>
      <c r="M111" s="200"/>
      <c r="N111" s="201"/>
      <c r="O111" s="201"/>
      <c r="P111" s="201"/>
      <c r="Q111" s="201"/>
      <c r="R111" s="201"/>
      <c r="S111" s="201"/>
      <c r="T111" s="202"/>
      <c r="AT111" s="203" t="s">
        <v>122</v>
      </c>
      <c r="AU111" s="203" t="s">
        <v>77</v>
      </c>
      <c r="AV111" s="13" t="s">
        <v>118</v>
      </c>
      <c r="AW111" s="13" t="s">
        <v>31</v>
      </c>
      <c r="AX111" s="13" t="s">
        <v>77</v>
      </c>
      <c r="AY111" s="203" t="s">
        <v>112</v>
      </c>
    </row>
    <row r="112" spans="1:65" s="2" customFormat="1" ht="55.5" customHeight="1">
      <c r="A112" s="33"/>
      <c r="B112" s="34"/>
      <c r="C112" s="164" t="s">
        <v>160</v>
      </c>
      <c r="D112" s="164" t="s">
        <v>113</v>
      </c>
      <c r="E112" s="165" t="s">
        <v>161</v>
      </c>
      <c r="F112" s="166" t="s">
        <v>162</v>
      </c>
      <c r="G112" s="167" t="s">
        <v>148</v>
      </c>
      <c r="H112" s="168">
        <v>6266.04</v>
      </c>
      <c r="I112" s="169"/>
      <c r="J112" s="170">
        <f>ROUND(I112*H112,2)</f>
        <v>0</v>
      </c>
      <c r="K112" s="166" t="s">
        <v>117</v>
      </c>
      <c r="L112" s="38"/>
      <c r="M112" s="171" t="s">
        <v>19</v>
      </c>
      <c r="N112" s="172" t="s">
        <v>40</v>
      </c>
      <c r="O112" s="63"/>
      <c r="P112" s="173">
        <f>O112*H112</f>
        <v>0</v>
      </c>
      <c r="Q112" s="173">
        <v>0</v>
      </c>
      <c r="R112" s="173">
        <f>Q112*H112</f>
        <v>0</v>
      </c>
      <c r="S112" s="173">
        <v>0</v>
      </c>
      <c r="T112" s="174">
        <f>S112*H112</f>
        <v>0</v>
      </c>
      <c r="U112" s="33"/>
      <c r="V112" s="33"/>
      <c r="W112" s="33"/>
      <c r="X112" s="33"/>
      <c r="Y112" s="33"/>
      <c r="Z112" s="33"/>
      <c r="AA112" s="33"/>
      <c r="AB112" s="33"/>
      <c r="AC112" s="33"/>
      <c r="AD112" s="33"/>
      <c r="AE112" s="33"/>
      <c r="AR112" s="175" t="s">
        <v>118</v>
      </c>
      <c r="AT112" s="175" t="s">
        <v>113</v>
      </c>
      <c r="AU112" s="175" t="s">
        <v>77</v>
      </c>
      <c r="AY112" s="16" t="s">
        <v>112</v>
      </c>
      <c r="BE112" s="176">
        <f>IF(N112="základní",J112,0)</f>
        <v>0</v>
      </c>
      <c r="BF112" s="176">
        <f>IF(N112="snížená",J112,0)</f>
        <v>0</v>
      </c>
      <c r="BG112" s="176">
        <f>IF(N112="zákl. přenesená",J112,0)</f>
        <v>0</v>
      </c>
      <c r="BH112" s="176">
        <f>IF(N112="sníž. přenesená",J112,0)</f>
        <v>0</v>
      </c>
      <c r="BI112" s="176">
        <f>IF(N112="nulová",J112,0)</f>
        <v>0</v>
      </c>
      <c r="BJ112" s="16" t="s">
        <v>77</v>
      </c>
      <c r="BK112" s="176">
        <f>ROUND(I112*H112,2)</f>
        <v>0</v>
      </c>
      <c r="BL112" s="16" t="s">
        <v>118</v>
      </c>
      <c r="BM112" s="175" t="s">
        <v>163</v>
      </c>
    </row>
    <row r="113" spans="1:65" s="2" customFormat="1" ht="39">
      <c r="A113" s="33"/>
      <c r="B113" s="34"/>
      <c r="C113" s="35"/>
      <c r="D113" s="177" t="s">
        <v>120</v>
      </c>
      <c r="E113" s="35"/>
      <c r="F113" s="178" t="s">
        <v>150</v>
      </c>
      <c r="G113" s="35"/>
      <c r="H113" s="35"/>
      <c r="I113" s="179"/>
      <c r="J113" s="35"/>
      <c r="K113" s="35"/>
      <c r="L113" s="38"/>
      <c r="M113" s="180"/>
      <c r="N113" s="181"/>
      <c r="O113" s="63"/>
      <c r="P113" s="63"/>
      <c r="Q113" s="63"/>
      <c r="R113" s="63"/>
      <c r="S113" s="63"/>
      <c r="T113" s="64"/>
      <c r="U113" s="33"/>
      <c r="V113" s="33"/>
      <c r="W113" s="33"/>
      <c r="X113" s="33"/>
      <c r="Y113" s="33"/>
      <c r="Z113" s="33"/>
      <c r="AA113" s="33"/>
      <c r="AB113" s="33"/>
      <c r="AC113" s="33"/>
      <c r="AD113" s="33"/>
      <c r="AE113" s="33"/>
      <c r="AT113" s="16" t="s">
        <v>120</v>
      </c>
      <c r="AU113" s="16" t="s">
        <v>77</v>
      </c>
    </row>
    <row r="114" spans="1:65" s="2" customFormat="1" ht="19.5">
      <c r="A114" s="33"/>
      <c r="B114" s="34"/>
      <c r="C114" s="35"/>
      <c r="D114" s="177" t="s">
        <v>129</v>
      </c>
      <c r="E114" s="35"/>
      <c r="F114" s="178" t="s">
        <v>151</v>
      </c>
      <c r="G114" s="35"/>
      <c r="H114" s="35"/>
      <c r="I114" s="179"/>
      <c r="J114" s="35"/>
      <c r="K114" s="35"/>
      <c r="L114" s="38"/>
      <c r="M114" s="180"/>
      <c r="N114" s="181"/>
      <c r="O114" s="63"/>
      <c r="P114" s="63"/>
      <c r="Q114" s="63"/>
      <c r="R114" s="63"/>
      <c r="S114" s="63"/>
      <c r="T114" s="64"/>
      <c r="U114" s="33"/>
      <c r="V114" s="33"/>
      <c r="W114" s="33"/>
      <c r="X114" s="33"/>
      <c r="Y114" s="33"/>
      <c r="Z114" s="33"/>
      <c r="AA114" s="33"/>
      <c r="AB114" s="33"/>
      <c r="AC114" s="33"/>
      <c r="AD114" s="33"/>
      <c r="AE114" s="33"/>
      <c r="AT114" s="16" t="s">
        <v>129</v>
      </c>
      <c r="AU114" s="16" t="s">
        <v>77</v>
      </c>
    </row>
    <row r="115" spans="1:65" s="12" customFormat="1" ht="11.25">
      <c r="B115" s="182"/>
      <c r="C115" s="183"/>
      <c r="D115" s="177" t="s">
        <v>122</v>
      </c>
      <c r="E115" s="184" t="s">
        <v>19</v>
      </c>
      <c r="F115" s="185" t="s">
        <v>164</v>
      </c>
      <c r="G115" s="183"/>
      <c r="H115" s="186">
        <v>6266.04</v>
      </c>
      <c r="I115" s="187"/>
      <c r="J115" s="183"/>
      <c r="K115" s="183"/>
      <c r="L115" s="188"/>
      <c r="M115" s="189"/>
      <c r="N115" s="190"/>
      <c r="O115" s="190"/>
      <c r="P115" s="190"/>
      <c r="Q115" s="190"/>
      <c r="R115" s="190"/>
      <c r="S115" s="190"/>
      <c r="T115" s="191"/>
      <c r="AT115" s="192" t="s">
        <v>122</v>
      </c>
      <c r="AU115" s="192" t="s">
        <v>77</v>
      </c>
      <c r="AV115" s="12" t="s">
        <v>79</v>
      </c>
      <c r="AW115" s="12" t="s">
        <v>31</v>
      </c>
      <c r="AX115" s="12" t="s">
        <v>69</v>
      </c>
      <c r="AY115" s="192" t="s">
        <v>112</v>
      </c>
    </row>
    <row r="116" spans="1:65" s="13" customFormat="1" ht="11.25">
      <c r="B116" s="193"/>
      <c r="C116" s="194"/>
      <c r="D116" s="177" t="s">
        <v>122</v>
      </c>
      <c r="E116" s="195" t="s">
        <v>19</v>
      </c>
      <c r="F116" s="196" t="s">
        <v>124</v>
      </c>
      <c r="G116" s="194"/>
      <c r="H116" s="197">
        <v>6266.04</v>
      </c>
      <c r="I116" s="198"/>
      <c r="J116" s="194"/>
      <c r="K116" s="194"/>
      <c r="L116" s="199"/>
      <c r="M116" s="200"/>
      <c r="N116" s="201"/>
      <c r="O116" s="201"/>
      <c r="P116" s="201"/>
      <c r="Q116" s="201"/>
      <c r="R116" s="201"/>
      <c r="S116" s="201"/>
      <c r="T116" s="202"/>
      <c r="AT116" s="203" t="s">
        <v>122</v>
      </c>
      <c r="AU116" s="203" t="s">
        <v>77</v>
      </c>
      <c r="AV116" s="13" t="s">
        <v>118</v>
      </c>
      <c r="AW116" s="13" t="s">
        <v>31</v>
      </c>
      <c r="AX116" s="13" t="s">
        <v>77</v>
      </c>
      <c r="AY116" s="203" t="s">
        <v>112</v>
      </c>
    </row>
    <row r="117" spans="1:65" s="2" customFormat="1" ht="49.15" customHeight="1">
      <c r="A117" s="33"/>
      <c r="B117" s="34"/>
      <c r="C117" s="164" t="s">
        <v>157</v>
      </c>
      <c r="D117" s="164" t="s">
        <v>113</v>
      </c>
      <c r="E117" s="165" t="s">
        <v>165</v>
      </c>
      <c r="F117" s="166" t="s">
        <v>166</v>
      </c>
      <c r="G117" s="167" t="s">
        <v>148</v>
      </c>
      <c r="H117" s="168">
        <v>6266.04</v>
      </c>
      <c r="I117" s="169"/>
      <c r="J117" s="170">
        <f>ROUND(I117*H117,2)</f>
        <v>0</v>
      </c>
      <c r="K117" s="166" t="s">
        <v>117</v>
      </c>
      <c r="L117" s="38"/>
      <c r="M117" s="171" t="s">
        <v>19</v>
      </c>
      <c r="N117" s="172" t="s">
        <v>40</v>
      </c>
      <c r="O117" s="63"/>
      <c r="P117" s="173">
        <f>O117*H117</f>
        <v>0</v>
      </c>
      <c r="Q117" s="173">
        <v>0</v>
      </c>
      <c r="R117" s="173">
        <f>Q117*H117</f>
        <v>0</v>
      </c>
      <c r="S117" s="173">
        <v>0</v>
      </c>
      <c r="T117" s="174">
        <f>S117*H117</f>
        <v>0</v>
      </c>
      <c r="U117" s="33"/>
      <c r="V117" s="33"/>
      <c r="W117" s="33"/>
      <c r="X117" s="33"/>
      <c r="Y117" s="33"/>
      <c r="Z117" s="33"/>
      <c r="AA117" s="33"/>
      <c r="AB117" s="33"/>
      <c r="AC117" s="33"/>
      <c r="AD117" s="33"/>
      <c r="AE117" s="33"/>
      <c r="AR117" s="175" t="s">
        <v>118</v>
      </c>
      <c r="AT117" s="175" t="s">
        <v>113</v>
      </c>
      <c r="AU117" s="175" t="s">
        <v>77</v>
      </c>
      <c r="AY117" s="16" t="s">
        <v>112</v>
      </c>
      <c r="BE117" s="176">
        <f>IF(N117="základní",J117,0)</f>
        <v>0</v>
      </c>
      <c r="BF117" s="176">
        <f>IF(N117="snížená",J117,0)</f>
        <v>0</v>
      </c>
      <c r="BG117" s="176">
        <f>IF(N117="zákl. přenesená",J117,0)</f>
        <v>0</v>
      </c>
      <c r="BH117" s="176">
        <f>IF(N117="sníž. přenesená",J117,0)</f>
        <v>0</v>
      </c>
      <c r="BI117" s="176">
        <f>IF(N117="nulová",J117,0)</f>
        <v>0</v>
      </c>
      <c r="BJ117" s="16" t="s">
        <v>77</v>
      </c>
      <c r="BK117" s="176">
        <f>ROUND(I117*H117,2)</f>
        <v>0</v>
      </c>
      <c r="BL117" s="16" t="s">
        <v>118</v>
      </c>
      <c r="BM117" s="175" t="s">
        <v>167</v>
      </c>
    </row>
    <row r="118" spans="1:65" s="2" customFormat="1" ht="39">
      <c r="A118" s="33"/>
      <c r="B118" s="34"/>
      <c r="C118" s="35"/>
      <c r="D118" s="177" t="s">
        <v>120</v>
      </c>
      <c r="E118" s="35"/>
      <c r="F118" s="178" t="s">
        <v>168</v>
      </c>
      <c r="G118" s="35"/>
      <c r="H118" s="35"/>
      <c r="I118" s="179"/>
      <c r="J118" s="35"/>
      <c r="K118" s="35"/>
      <c r="L118" s="38"/>
      <c r="M118" s="180"/>
      <c r="N118" s="181"/>
      <c r="O118" s="63"/>
      <c r="P118" s="63"/>
      <c r="Q118" s="63"/>
      <c r="R118" s="63"/>
      <c r="S118" s="63"/>
      <c r="T118" s="64"/>
      <c r="U118" s="33"/>
      <c r="V118" s="33"/>
      <c r="W118" s="33"/>
      <c r="X118" s="33"/>
      <c r="Y118" s="33"/>
      <c r="Z118" s="33"/>
      <c r="AA118" s="33"/>
      <c r="AB118" s="33"/>
      <c r="AC118" s="33"/>
      <c r="AD118" s="33"/>
      <c r="AE118" s="33"/>
      <c r="AT118" s="16" t="s">
        <v>120</v>
      </c>
      <c r="AU118" s="16" t="s">
        <v>77</v>
      </c>
    </row>
    <row r="119" spans="1:65" s="12" customFormat="1" ht="11.25">
      <c r="B119" s="182"/>
      <c r="C119" s="183"/>
      <c r="D119" s="177" t="s">
        <v>122</v>
      </c>
      <c r="E119" s="184" t="s">
        <v>19</v>
      </c>
      <c r="F119" s="185" t="s">
        <v>169</v>
      </c>
      <c r="G119" s="183"/>
      <c r="H119" s="186">
        <v>6266.04</v>
      </c>
      <c r="I119" s="187"/>
      <c r="J119" s="183"/>
      <c r="K119" s="183"/>
      <c r="L119" s="188"/>
      <c r="M119" s="189"/>
      <c r="N119" s="190"/>
      <c r="O119" s="190"/>
      <c r="P119" s="190"/>
      <c r="Q119" s="190"/>
      <c r="R119" s="190"/>
      <c r="S119" s="190"/>
      <c r="T119" s="191"/>
      <c r="AT119" s="192" t="s">
        <v>122</v>
      </c>
      <c r="AU119" s="192" t="s">
        <v>77</v>
      </c>
      <c r="AV119" s="12" t="s">
        <v>79</v>
      </c>
      <c r="AW119" s="12" t="s">
        <v>31</v>
      </c>
      <c r="AX119" s="12" t="s">
        <v>69</v>
      </c>
      <c r="AY119" s="192" t="s">
        <v>112</v>
      </c>
    </row>
    <row r="120" spans="1:65" s="13" customFormat="1" ht="11.25">
      <c r="B120" s="193"/>
      <c r="C120" s="194"/>
      <c r="D120" s="177" t="s">
        <v>122</v>
      </c>
      <c r="E120" s="195" t="s">
        <v>19</v>
      </c>
      <c r="F120" s="196" t="s">
        <v>124</v>
      </c>
      <c r="G120" s="194"/>
      <c r="H120" s="197">
        <v>6266.04</v>
      </c>
      <c r="I120" s="198"/>
      <c r="J120" s="194"/>
      <c r="K120" s="194"/>
      <c r="L120" s="199"/>
      <c r="M120" s="200"/>
      <c r="N120" s="201"/>
      <c r="O120" s="201"/>
      <c r="P120" s="201"/>
      <c r="Q120" s="201"/>
      <c r="R120" s="201"/>
      <c r="S120" s="201"/>
      <c r="T120" s="202"/>
      <c r="AT120" s="203" t="s">
        <v>122</v>
      </c>
      <c r="AU120" s="203" t="s">
        <v>77</v>
      </c>
      <c r="AV120" s="13" t="s">
        <v>118</v>
      </c>
      <c r="AW120" s="13" t="s">
        <v>31</v>
      </c>
      <c r="AX120" s="13" t="s">
        <v>77</v>
      </c>
      <c r="AY120" s="203" t="s">
        <v>112</v>
      </c>
    </row>
    <row r="121" spans="1:65" s="11" customFormat="1" ht="25.9" customHeight="1">
      <c r="B121" s="150"/>
      <c r="C121" s="151"/>
      <c r="D121" s="152" t="s">
        <v>68</v>
      </c>
      <c r="E121" s="153" t="s">
        <v>170</v>
      </c>
      <c r="F121" s="153" t="s">
        <v>171</v>
      </c>
      <c r="G121" s="151"/>
      <c r="H121" s="151"/>
      <c r="I121" s="154"/>
      <c r="J121" s="155">
        <f>BK121</f>
        <v>0</v>
      </c>
      <c r="K121" s="151"/>
      <c r="L121" s="156"/>
      <c r="M121" s="157"/>
      <c r="N121" s="158"/>
      <c r="O121" s="158"/>
      <c r="P121" s="159">
        <f>SUM(P122:P259)</f>
        <v>0</v>
      </c>
      <c r="Q121" s="158"/>
      <c r="R121" s="159">
        <f>SUM(R122:R259)</f>
        <v>7282.1733199999999</v>
      </c>
      <c r="S121" s="158"/>
      <c r="T121" s="160">
        <f>SUM(T122:T259)</f>
        <v>0</v>
      </c>
      <c r="AR121" s="161" t="s">
        <v>77</v>
      </c>
      <c r="AT121" s="162" t="s">
        <v>68</v>
      </c>
      <c r="AU121" s="162" t="s">
        <v>69</v>
      </c>
      <c r="AY121" s="161" t="s">
        <v>112</v>
      </c>
      <c r="BK121" s="163">
        <f>SUM(BK122:BK259)</f>
        <v>0</v>
      </c>
    </row>
    <row r="122" spans="1:65" s="2" customFormat="1" ht="78" customHeight="1">
      <c r="A122" s="33"/>
      <c r="B122" s="34"/>
      <c r="C122" s="164" t="s">
        <v>172</v>
      </c>
      <c r="D122" s="164" t="s">
        <v>113</v>
      </c>
      <c r="E122" s="165" t="s">
        <v>173</v>
      </c>
      <c r="F122" s="166" t="s">
        <v>174</v>
      </c>
      <c r="G122" s="167" t="s">
        <v>175</v>
      </c>
      <c r="H122" s="168">
        <v>4328</v>
      </c>
      <c r="I122" s="169"/>
      <c r="J122" s="170">
        <f>ROUND(I122*H122,2)</f>
        <v>0</v>
      </c>
      <c r="K122" s="166" t="s">
        <v>117</v>
      </c>
      <c r="L122" s="38"/>
      <c r="M122" s="171" t="s">
        <v>19</v>
      </c>
      <c r="N122" s="172" t="s">
        <v>40</v>
      </c>
      <c r="O122" s="63"/>
      <c r="P122" s="173">
        <f>O122*H122</f>
        <v>0</v>
      </c>
      <c r="Q122" s="173">
        <v>0</v>
      </c>
      <c r="R122" s="173">
        <f>Q122*H122</f>
        <v>0</v>
      </c>
      <c r="S122" s="173">
        <v>0</v>
      </c>
      <c r="T122" s="174">
        <f>S122*H122</f>
        <v>0</v>
      </c>
      <c r="U122" s="33"/>
      <c r="V122" s="33"/>
      <c r="W122" s="33"/>
      <c r="X122" s="33"/>
      <c r="Y122" s="33"/>
      <c r="Z122" s="33"/>
      <c r="AA122" s="33"/>
      <c r="AB122" s="33"/>
      <c r="AC122" s="33"/>
      <c r="AD122" s="33"/>
      <c r="AE122" s="33"/>
      <c r="AR122" s="175" t="s">
        <v>118</v>
      </c>
      <c r="AT122" s="175" t="s">
        <v>113</v>
      </c>
      <c r="AU122" s="175" t="s">
        <v>77</v>
      </c>
      <c r="AY122" s="16" t="s">
        <v>112</v>
      </c>
      <c r="BE122" s="176">
        <f>IF(N122="základní",J122,0)</f>
        <v>0</v>
      </c>
      <c r="BF122" s="176">
        <f>IF(N122="snížená",J122,0)</f>
        <v>0</v>
      </c>
      <c r="BG122" s="176">
        <f>IF(N122="zákl. přenesená",J122,0)</f>
        <v>0</v>
      </c>
      <c r="BH122" s="176">
        <f>IF(N122="sníž. přenesená",J122,0)</f>
        <v>0</v>
      </c>
      <c r="BI122" s="176">
        <f>IF(N122="nulová",J122,0)</f>
        <v>0</v>
      </c>
      <c r="BJ122" s="16" t="s">
        <v>77</v>
      </c>
      <c r="BK122" s="176">
        <f>ROUND(I122*H122,2)</f>
        <v>0</v>
      </c>
      <c r="BL122" s="16" t="s">
        <v>118</v>
      </c>
      <c r="BM122" s="175" t="s">
        <v>176</v>
      </c>
    </row>
    <row r="123" spans="1:65" s="2" customFormat="1" ht="58.5">
      <c r="A123" s="33"/>
      <c r="B123" s="34"/>
      <c r="C123" s="35"/>
      <c r="D123" s="177" t="s">
        <v>120</v>
      </c>
      <c r="E123" s="35"/>
      <c r="F123" s="178" t="s">
        <v>177</v>
      </c>
      <c r="G123" s="35"/>
      <c r="H123" s="35"/>
      <c r="I123" s="179"/>
      <c r="J123" s="35"/>
      <c r="K123" s="35"/>
      <c r="L123" s="38"/>
      <c r="M123" s="180"/>
      <c r="N123" s="181"/>
      <c r="O123" s="63"/>
      <c r="P123" s="63"/>
      <c r="Q123" s="63"/>
      <c r="R123" s="63"/>
      <c r="S123" s="63"/>
      <c r="T123" s="64"/>
      <c r="U123" s="33"/>
      <c r="V123" s="33"/>
      <c r="W123" s="33"/>
      <c r="X123" s="33"/>
      <c r="Y123" s="33"/>
      <c r="Z123" s="33"/>
      <c r="AA123" s="33"/>
      <c r="AB123" s="33"/>
      <c r="AC123" s="33"/>
      <c r="AD123" s="33"/>
      <c r="AE123" s="33"/>
      <c r="AT123" s="16" t="s">
        <v>120</v>
      </c>
      <c r="AU123" s="16" t="s">
        <v>77</v>
      </c>
    </row>
    <row r="124" spans="1:65" s="2" customFormat="1" ht="19.5">
      <c r="A124" s="33"/>
      <c r="B124" s="34"/>
      <c r="C124" s="35"/>
      <c r="D124" s="177" t="s">
        <v>129</v>
      </c>
      <c r="E124" s="35"/>
      <c r="F124" s="178" t="s">
        <v>178</v>
      </c>
      <c r="G124" s="35"/>
      <c r="H124" s="35"/>
      <c r="I124" s="179"/>
      <c r="J124" s="35"/>
      <c r="K124" s="35"/>
      <c r="L124" s="38"/>
      <c r="M124" s="180"/>
      <c r="N124" s="181"/>
      <c r="O124" s="63"/>
      <c r="P124" s="63"/>
      <c r="Q124" s="63"/>
      <c r="R124" s="63"/>
      <c r="S124" s="63"/>
      <c r="T124" s="64"/>
      <c r="U124" s="33"/>
      <c r="V124" s="33"/>
      <c r="W124" s="33"/>
      <c r="X124" s="33"/>
      <c r="Y124" s="33"/>
      <c r="Z124" s="33"/>
      <c r="AA124" s="33"/>
      <c r="AB124" s="33"/>
      <c r="AC124" s="33"/>
      <c r="AD124" s="33"/>
      <c r="AE124" s="33"/>
      <c r="AT124" s="16" t="s">
        <v>129</v>
      </c>
      <c r="AU124" s="16" t="s">
        <v>77</v>
      </c>
    </row>
    <row r="125" spans="1:65" s="12" customFormat="1" ht="11.25">
      <c r="B125" s="182"/>
      <c r="C125" s="183"/>
      <c r="D125" s="177" t="s">
        <v>122</v>
      </c>
      <c r="E125" s="184" t="s">
        <v>19</v>
      </c>
      <c r="F125" s="185" t="s">
        <v>179</v>
      </c>
      <c r="G125" s="183"/>
      <c r="H125" s="186">
        <v>4328</v>
      </c>
      <c r="I125" s="187"/>
      <c r="J125" s="183"/>
      <c r="K125" s="183"/>
      <c r="L125" s="188"/>
      <c r="M125" s="189"/>
      <c r="N125" s="190"/>
      <c r="O125" s="190"/>
      <c r="P125" s="190"/>
      <c r="Q125" s="190"/>
      <c r="R125" s="190"/>
      <c r="S125" s="190"/>
      <c r="T125" s="191"/>
      <c r="AT125" s="192" t="s">
        <v>122</v>
      </c>
      <c r="AU125" s="192" t="s">
        <v>77</v>
      </c>
      <c r="AV125" s="12" t="s">
        <v>79</v>
      </c>
      <c r="AW125" s="12" t="s">
        <v>31</v>
      </c>
      <c r="AX125" s="12" t="s">
        <v>69</v>
      </c>
      <c r="AY125" s="192" t="s">
        <v>112</v>
      </c>
    </row>
    <row r="126" spans="1:65" s="13" customFormat="1" ht="11.25">
      <c r="B126" s="193"/>
      <c r="C126" s="194"/>
      <c r="D126" s="177" t="s">
        <v>122</v>
      </c>
      <c r="E126" s="195" t="s">
        <v>19</v>
      </c>
      <c r="F126" s="196" t="s">
        <v>124</v>
      </c>
      <c r="G126" s="194"/>
      <c r="H126" s="197">
        <v>4328</v>
      </c>
      <c r="I126" s="198"/>
      <c r="J126" s="194"/>
      <c r="K126" s="194"/>
      <c r="L126" s="199"/>
      <c r="M126" s="200"/>
      <c r="N126" s="201"/>
      <c r="O126" s="201"/>
      <c r="P126" s="201"/>
      <c r="Q126" s="201"/>
      <c r="R126" s="201"/>
      <c r="S126" s="201"/>
      <c r="T126" s="202"/>
      <c r="AT126" s="203" t="s">
        <v>122</v>
      </c>
      <c r="AU126" s="203" t="s">
        <v>77</v>
      </c>
      <c r="AV126" s="13" t="s">
        <v>118</v>
      </c>
      <c r="AW126" s="13" t="s">
        <v>31</v>
      </c>
      <c r="AX126" s="13" t="s">
        <v>77</v>
      </c>
      <c r="AY126" s="203" t="s">
        <v>112</v>
      </c>
    </row>
    <row r="127" spans="1:65" s="2" customFormat="1" ht="49.15" customHeight="1">
      <c r="A127" s="33"/>
      <c r="B127" s="34"/>
      <c r="C127" s="164" t="s">
        <v>180</v>
      </c>
      <c r="D127" s="164" t="s">
        <v>113</v>
      </c>
      <c r="E127" s="165" t="s">
        <v>181</v>
      </c>
      <c r="F127" s="166" t="s">
        <v>182</v>
      </c>
      <c r="G127" s="167" t="s">
        <v>148</v>
      </c>
      <c r="H127" s="168">
        <v>346.24</v>
      </c>
      <c r="I127" s="169"/>
      <c r="J127" s="170">
        <f>ROUND(I127*H127,2)</f>
        <v>0</v>
      </c>
      <c r="K127" s="166" t="s">
        <v>117</v>
      </c>
      <c r="L127" s="38"/>
      <c r="M127" s="171" t="s">
        <v>19</v>
      </c>
      <c r="N127" s="172" t="s">
        <v>40</v>
      </c>
      <c r="O127" s="63"/>
      <c r="P127" s="173">
        <f>O127*H127</f>
        <v>0</v>
      </c>
      <c r="Q127" s="173">
        <v>0</v>
      </c>
      <c r="R127" s="173">
        <f>Q127*H127</f>
        <v>0</v>
      </c>
      <c r="S127" s="173">
        <v>0</v>
      </c>
      <c r="T127" s="174">
        <f>S127*H127</f>
        <v>0</v>
      </c>
      <c r="U127" s="33"/>
      <c r="V127" s="33"/>
      <c r="W127" s="33"/>
      <c r="X127" s="33"/>
      <c r="Y127" s="33"/>
      <c r="Z127" s="33"/>
      <c r="AA127" s="33"/>
      <c r="AB127" s="33"/>
      <c r="AC127" s="33"/>
      <c r="AD127" s="33"/>
      <c r="AE127" s="33"/>
      <c r="AR127" s="175" t="s">
        <v>183</v>
      </c>
      <c r="AT127" s="175" t="s">
        <v>113</v>
      </c>
      <c r="AU127" s="175" t="s">
        <v>77</v>
      </c>
      <c r="AY127" s="16" t="s">
        <v>112</v>
      </c>
      <c r="BE127" s="176">
        <f>IF(N127="základní",J127,0)</f>
        <v>0</v>
      </c>
      <c r="BF127" s="176">
        <f>IF(N127="snížená",J127,0)</f>
        <v>0</v>
      </c>
      <c r="BG127" s="176">
        <f>IF(N127="zákl. přenesená",J127,0)</f>
        <v>0</v>
      </c>
      <c r="BH127" s="176">
        <f>IF(N127="sníž. přenesená",J127,0)</f>
        <v>0</v>
      </c>
      <c r="BI127" s="176">
        <f>IF(N127="nulová",J127,0)</f>
        <v>0</v>
      </c>
      <c r="BJ127" s="16" t="s">
        <v>77</v>
      </c>
      <c r="BK127" s="176">
        <f>ROUND(I127*H127,2)</f>
        <v>0</v>
      </c>
      <c r="BL127" s="16" t="s">
        <v>183</v>
      </c>
      <c r="BM127" s="175" t="s">
        <v>184</v>
      </c>
    </row>
    <row r="128" spans="1:65" s="2" customFormat="1" ht="39">
      <c r="A128" s="33"/>
      <c r="B128" s="34"/>
      <c r="C128" s="35"/>
      <c r="D128" s="177" t="s">
        <v>120</v>
      </c>
      <c r="E128" s="35"/>
      <c r="F128" s="178" t="s">
        <v>168</v>
      </c>
      <c r="G128" s="35"/>
      <c r="H128" s="35"/>
      <c r="I128" s="179"/>
      <c r="J128" s="35"/>
      <c r="K128" s="35"/>
      <c r="L128" s="38"/>
      <c r="M128" s="180"/>
      <c r="N128" s="181"/>
      <c r="O128" s="63"/>
      <c r="P128" s="63"/>
      <c r="Q128" s="63"/>
      <c r="R128" s="63"/>
      <c r="S128" s="63"/>
      <c r="T128" s="64"/>
      <c r="U128" s="33"/>
      <c r="V128" s="33"/>
      <c r="W128" s="33"/>
      <c r="X128" s="33"/>
      <c r="Y128" s="33"/>
      <c r="Z128" s="33"/>
      <c r="AA128" s="33"/>
      <c r="AB128" s="33"/>
      <c r="AC128" s="33"/>
      <c r="AD128" s="33"/>
      <c r="AE128" s="33"/>
      <c r="AT128" s="16" t="s">
        <v>120</v>
      </c>
      <c r="AU128" s="16" t="s">
        <v>77</v>
      </c>
    </row>
    <row r="129" spans="1:65" s="12" customFormat="1" ht="11.25">
      <c r="B129" s="182"/>
      <c r="C129" s="183"/>
      <c r="D129" s="177" t="s">
        <v>122</v>
      </c>
      <c r="E129" s="184" t="s">
        <v>19</v>
      </c>
      <c r="F129" s="185" t="s">
        <v>185</v>
      </c>
      <c r="G129" s="183"/>
      <c r="H129" s="186">
        <v>346.24</v>
      </c>
      <c r="I129" s="187"/>
      <c r="J129" s="183"/>
      <c r="K129" s="183"/>
      <c r="L129" s="188"/>
      <c r="M129" s="189"/>
      <c r="N129" s="190"/>
      <c r="O129" s="190"/>
      <c r="P129" s="190"/>
      <c r="Q129" s="190"/>
      <c r="R129" s="190"/>
      <c r="S129" s="190"/>
      <c r="T129" s="191"/>
      <c r="AT129" s="192" t="s">
        <v>122</v>
      </c>
      <c r="AU129" s="192" t="s">
        <v>77</v>
      </c>
      <c r="AV129" s="12" t="s">
        <v>79</v>
      </c>
      <c r="AW129" s="12" t="s">
        <v>31</v>
      </c>
      <c r="AX129" s="12" t="s">
        <v>69</v>
      </c>
      <c r="AY129" s="192" t="s">
        <v>112</v>
      </c>
    </row>
    <row r="130" spans="1:65" s="13" customFormat="1" ht="11.25">
      <c r="B130" s="193"/>
      <c r="C130" s="194"/>
      <c r="D130" s="177" t="s">
        <v>122</v>
      </c>
      <c r="E130" s="195" t="s">
        <v>19</v>
      </c>
      <c r="F130" s="196" t="s">
        <v>124</v>
      </c>
      <c r="G130" s="194"/>
      <c r="H130" s="197">
        <v>346.24</v>
      </c>
      <c r="I130" s="198"/>
      <c r="J130" s="194"/>
      <c r="K130" s="194"/>
      <c r="L130" s="199"/>
      <c r="M130" s="200"/>
      <c r="N130" s="201"/>
      <c r="O130" s="201"/>
      <c r="P130" s="201"/>
      <c r="Q130" s="201"/>
      <c r="R130" s="201"/>
      <c r="S130" s="201"/>
      <c r="T130" s="202"/>
      <c r="AT130" s="203" t="s">
        <v>122</v>
      </c>
      <c r="AU130" s="203" t="s">
        <v>77</v>
      </c>
      <c r="AV130" s="13" t="s">
        <v>118</v>
      </c>
      <c r="AW130" s="13" t="s">
        <v>31</v>
      </c>
      <c r="AX130" s="13" t="s">
        <v>77</v>
      </c>
      <c r="AY130" s="203" t="s">
        <v>112</v>
      </c>
    </row>
    <row r="131" spans="1:65" s="2" customFormat="1" ht="62.65" customHeight="1">
      <c r="A131" s="33"/>
      <c r="B131" s="34"/>
      <c r="C131" s="164" t="s">
        <v>186</v>
      </c>
      <c r="D131" s="164" t="s">
        <v>113</v>
      </c>
      <c r="E131" s="165" t="s">
        <v>187</v>
      </c>
      <c r="F131" s="166" t="s">
        <v>188</v>
      </c>
      <c r="G131" s="167" t="s">
        <v>148</v>
      </c>
      <c r="H131" s="168">
        <v>346.24</v>
      </c>
      <c r="I131" s="169"/>
      <c r="J131" s="170">
        <f>ROUND(I131*H131,2)</f>
        <v>0</v>
      </c>
      <c r="K131" s="166" t="s">
        <v>117</v>
      </c>
      <c r="L131" s="38"/>
      <c r="M131" s="171" t="s">
        <v>19</v>
      </c>
      <c r="N131" s="172" t="s">
        <v>40</v>
      </c>
      <c r="O131" s="63"/>
      <c r="P131" s="173">
        <f>O131*H131</f>
        <v>0</v>
      </c>
      <c r="Q131" s="173">
        <v>0</v>
      </c>
      <c r="R131" s="173">
        <f>Q131*H131</f>
        <v>0</v>
      </c>
      <c r="S131" s="173">
        <v>0</v>
      </c>
      <c r="T131" s="174">
        <f>S131*H131</f>
        <v>0</v>
      </c>
      <c r="U131" s="33"/>
      <c r="V131" s="33"/>
      <c r="W131" s="33"/>
      <c r="X131" s="33"/>
      <c r="Y131" s="33"/>
      <c r="Z131" s="33"/>
      <c r="AA131" s="33"/>
      <c r="AB131" s="33"/>
      <c r="AC131" s="33"/>
      <c r="AD131" s="33"/>
      <c r="AE131" s="33"/>
      <c r="AR131" s="175" t="s">
        <v>183</v>
      </c>
      <c r="AT131" s="175" t="s">
        <v>113</v>
      </c>
      <c r="AU131" s="175" t="s">
        <v>77</v>
      </c>
      <c r="AY131" s="16" t="s">
        <v>112</v>
      </c>
      <c r="BE131" s="176">
        <f>IF(N131="základní",J131,0)</f>
        <v>0</v>
      </c>
      <c r="BF131" s="176">
        <f>IF(N131="snížená",J131,0)</f>
        <v>0</v>
      </c>
      <c r="BG131" s="176">
        <f>IF(N131="zákl. přenesená",J131,0)</f>
        <v>0</v>
      </c>
      <c r="BH131" s="176">
        <f>IF(N131="sníž. přenesená",J131,0)</f>
        <v>0</v>
      </c>
      <c r="BI131" s="176">
        <f>IF(N131="nulová",J131,0)</f>
        <v>0</v>
      </c>
      <c r="BJ131" s="16" t="s">
        <v>77</v>
      </c>
      <c r="BK131" s="176">
        <f>ROUND(I131*H131,2)</f>
        <v>0</v>
      </c>
      <c r="BL131" s="16" t="s">
        <v>183</v>
      </c>
      <c r="BM131" s="175" t="s">
        <v>189</v>
      </c>
    </row>
    <row r="132" spans="1:65" s="2" customFormat="1" ht="39">
      <c r="A132" s="33"/>
      <c r="B132" s="34"/>
      <c r="C132" s="35"/>
      <c r="D132" s="177" t="s">
        <v>120</v>
      </c>
      <c r="E132" s="35"/>
      <c r="F132" s="178" t="s">
        <v>150</v>
      </c>
      <c r="G132" s="35"/>
      <c r="H132" s="35"/>
      <c r="I132" s="179"/>
      <c r="J132" s="35"/>
      <c r="K132" s="35"/>
      <c r="L132" s="38"/>
      <c r="M132" s="180"/>
      <c r="N132" s="181"/>
      <c r="O132" s="63"/>
      <c r="P132" s="63"/>
      <c r="Q132" s="63"/>
      <c r="R132" s="63"/>
      <c r="S132" s="63"/>
      <c r="T132" s="64"/>
      <c r="U132" s="33"/>
      <c r="V132" s="33"/>
      <c r="W132" s="33"/>
      <c r="X132" s="33"/>
      <c r="Y132" s="33"/>
      <c r="Z132" s="33"/>
      <c r="AA132" s="33"/>
      <c r="AB132" s="33"/>
      <c r="AC132" s="33"/>
      <c r="AD132" s="33"/>
      <c r="AE132" s="33"/>
      <c r="AT132" s="16" t="s">
        <v>120</v>
      </c>
      <c r="AU132" s="16" t="s">
        <v>77</v>
      </c>
    </row>
    <row r="133" spans="1:65" s="12" customFormat="1" ht="11.25">
      <c r="B133" s="182"/>
      <c r="C133" s="183"/>
      <c r="D133" s="177" t="s">
        <v>122</v>
      </c>
      <c r="E133" s="184" t="s">
        <v>19</v>
      </c>
      <c r="F133" s="185" t="s">
        <v>185</v>
      </c>
      <c r="G133" s="183"/>
      <c r="H133" s="186">
        <v>346.24</v>
      </c>
      <c r="I133" s="187"/>
      <c r="J133" s="183"/>
      <c r="K133" s="183"/>
      <c r="L133" s="188"/>
      <c r="M133" s="189"/>
      <c r="N133" s="190"/>
      <c r="O133" s="190"/>
      <c r="P133" s="190"/>
      <c r="Q133" s="190"/>
      <c r="R133" s="190"/>
      <c r="S133" s="190"/>
      <c r="T133" s="191"/>
      <c r="AT133" s="192" t="s">
        <v>122</v>
      </c>
      <c r="AU133" s="192" t="s">
        <v>77</v>
      </c>
      <c r="AV133" s="12" t="s">
        <v>79</v>
      </c>
      <c r="AW133" s="12" t="s">
        <v>31</v>
      </c>
      <c r="AX133" s="12" t="s">
        <v>69</v>
      </c>
      <c r="AY133" s="192" t="s">
        <v>112</v>
      </c>
    </row>
    <row r="134" spans="1:65" s="13" customFormat="1" ht="11.25">
      <c r="B134" s="193"/>
      <c r="C134" s="194"/>
      <c r="D134" s="177" t="s">
        <v>122</v>
      </c>
      <c r="E134" s="195" t="s">
        <v>19</v>
      </c>
      <c r="F134" s="196" t="s">
        <v>124</v>
      </c>
      <c r="G134" s="194"/>
      <c r="H134" s="197">
        <v>346.24</v>
      </c>
      <c r="I134" s="198"/>
      <c r="J134" s="194"/>
      <c r="K134" s="194"/>
      <c r="L134" s="199"/>
      <c r="M134" s="200"/>
      <c r="N134" s="201"/>
      <c r="O134" s="201"/>
      <c r="P134" s="201"/>
      <c r="Q134" s="201"/>
      <c r="R134" s="201"/>
      <c r="S134" s="201"/>
      <c r="T134" s="202"/>
      <c r="AT134" s="203" t="s">
        <v>122</v>
      </c>
      <c r="AU134" s="203" t="s">
        <v>77</v>
      </c>
      <c r="AV134" s="13" t="s">
        <v>118</v>
      </c>
      <c r="AW134" s="13" t="s">
        <v>31</v>
      </c>
      <c r="AX134" s="13" t="s">
        <v>77</v>
      </c>
      <c r="AY134" s="203" t="s">
        <v>112</v>
      </c>
    </row>
    <row r="135" spans="1:65" s="2" customFormat="1" ht="76.349999999999994" customHeight="1">
      <c r="A135" s="33"/>
      <c r="B135" s="34"/>
      <c r="C135" s="164" t="s">
        <v>190</v>
      </c>
      <c r="D135" s="164" t="s">
        <v>113</v>
      </c>
      <c r="E135" s="165" t="s">
        <v>191</v>
      </c>
      <c r="F135" s="166" t="s">
        <v>192</v>
      </c>
      <c r="G135" s="167" t="s">
        <v>116</v>
      </c>
      <c r="H135" s="168">
        <v>2.64</v>
      </c>
      <c r="I135" s="169"/>
      <c r="J135" s="170">
        <f>ROUND(I135*H135,2)</f>
        <v>0</v>
      </c>
      <c r="K135" s="166" t="s">
        <v>117</v>
      </c>
      <c r="L135" s="38"/>
      <c r="M135" s="171" t="s">
        <v>19</v>
      </c>
      <c r="N135" s="172" t="s">
        <v>40</v>
      </c>
      <c r="O135" s="63"/>
      <c r="P135" s="173">
        <f>O135*H135</f>
        <v>0</v>
      </c>
      <c r="Q135" s="173">
        <v>0</v>
      </c>
      <c r="R135" s="173">
        <f>Q135*H135</f>
        <v>0</v>
      </c>
      <c r="S135" s="173">
        <v>0</v>
      </c>
      <c r="T135" s="174">
        <f>S135*H135</f>
        <v>0</v>
      </c>
      <c r="U135" s="33"/>
      <c r="V135" s="33"/>
      <c r="W135" s="33"/>
      <c r="X135" s="33"/>
      <c r="Y135" s="33"/>
      <c r="Z135" s="33"/>
      <c r="AA135" s="33"/>
      <c r="AB135" s="33"/>
      <c r="AC135" s="33"/>
      <c r="AD135" s="33"/>
      <c r="AE135" s="33"/>
      <c r="AR135" s="175" t="s">
        <v>118</v>
      </c>
      <c r="AT135" s="175" t="s">
        <v>113</v>
      </c>
      <c r="AU135" s="175" t="s">
        <v>77</v>
      </c>
      <c r="AY135" s="16" t="s">
        <v>112</v>
      </c>
      <c r="BE135" s="176">
        <f>IF(N135="základní",J135,0)</f>
        <v>0</v>
      </c>
      <c r="BF135" s="176">
        <f>IF(N135="snížená",J135,0)</f>
        <v>0</v>
      </c>
      <c r="BG135" s="176">
        <f>IF(N135="zákl. přenesená",J135,0)</f>
        <v>0</v>
      </c>
      <c r="BH135" s="176">
        <f>IF(N135="sníž. přenesená",J135,0)</f>
        <v>0</v>
      </c>
      <c r="BI135" s="176">
        <f>IF(N135="nulová",J135,0)</f>
        <v>0</v>
      </c>
      <c r="BJ135" s="16" t="s">
        <v>77</v>
      </c>
      <c r="BK135" s="176">
        <f>ROUND(I135*H135,2)</f>
        <v>0</v>
      </c>
      <c r="BL135" s="16" t="s">
        <v>118</v>
      </c>
      <c r="BM135" s="175" t="s">
        <v>193</v>
      </c>
    </row>
    <row r="136" spans="1:65" s="2" customFormat="1" ht="19.5">
      <c r="A136" s="33"/>
      <c r="B136" s="34"/>
      <c r="C136" s="35"/>
      <c r="D136" s="177" t="s">
        <v>129</v>
      </c>
      <c r="E136" s="35"/>
      <c r="F136" s="178" t="s">
        <v>130</v>
      </c>
      <c r="G136" s="35"/>
      <c r="H136" s="35"/>
      <c r="I136" s="179"/>
      <c r="J136" s="35"/>
      <c r="K136" s="35"/>
      <c r="L136" s="38"/>
      <c r="M136" s="180"/>
      <c r="N136" s="181"/>
      <c r="O136" s="63"/>
      <c r="P136" s="63"/>
      <c r="Q136" s="63"/>
      <c r="R136" s="63"/>
      <c r="S136" s="63"/>
      <c r="T136" s="64"/>
      <c r="U136" s="33"/>
      <c r="V136" s="33"/>
      <c r="W136" s="33"/>
      <c r="X136" s="33"/>
      <c r="Y136" s="33"/>
      <c r="Z136" s="33"/>
      <c r="AA136" s="33"/>
      <c r="AB136" s="33"/>
      <c r="AC136" s="33"/>
      <c r="AD136" s="33"/>
      <c r="AE136" s="33"/>
      <c r="AT136" s="16" t="s">
        <v>129</v>
      </c>
      <c r="AU136" s="16" t="s">
        <v>77</v>
      </c>
    </row>
    <row r="137" spans="1:65" s="12" customFormat="1" ht="11.25">
      <c r="B137" s="182"/>
      <c r="C137" s="183"/>
      <c r="D137" s="177" t="s">
        <v>122</v>
      </c>
      <c r="E137" s="184" t="s">
        <v>19</v>
      </c>
      <c r="F137" s="185" t="s">
        <v>194</v>
      </c>
      <c r="G137" s="183"/>
      <c r="H137" s="186">
        <v>2.64</v>
      </c>
      <c r="I137" s="187"/>
      <c r="J137" s="183"/>
      <c r="K137" s="183"/>
      <c r="L137" s="188"/>
      <c r="M137" s="189"/>
      <c r="N137" s="190"/>
      <c r="O137" s="190"/>
      <c r="P137" s="190"/>
      <c r="Q137" s="190"/>
      <c r="R137" s="190"/>
      <c r="S137" s="190"/>
      <c r="T137" s="191"/>
      <c r="AT137" s="192" t="s">
        <v>122</v>
      </c>
      <c r="AU137" s="192" t="s">
        <v>77</v>
      </c>
      <c r="AV137" s="12" t="s">
        <v>79</v>
      </c>
      <c r="AW137" s="12" t="s">
        <v>31</v>
      </c>
      <c r="AX137" s="12" t="s">
        <v>69</v>
      </c>
      <c r="AY137" s="192" t="s">
        <v>112</v>
      </c>
    </row>
    <row r="138" spans="1:65" s="13" customFormat="1" ht="11.25">
      <c r="B138" s="193"/>
      <c r="C138" s="194"/>
      <c r="D138" s="177" t="s">
        <v>122</v>
      </c>
      <c r="E138" s="195" t="s">
        <v>19</v>
      </c>
      <c r="F138" s="196" t="s">
        <v>124</v>
      </c>
      <c r="G138" s="194"/>
      <c r="H138" s="197">
        <v>2.64</v>
      </c>
      <c r="I138" s="198"/>
      <c r="J138" s="194"/>
      <c r="K138" s="194"/>
      <c r="L138" s="199"/>
      <c r="M138" s="200"/>
      <c r="N138" s="201"/>
      <c r="O138" s="201"/>
      <c r="P138" s="201"/>
      <c r="Q138" s="201"/>
      <c r="R138" s="201"/>
      <c r="S138" s="201"/>
      <c r="T138" s="202"/>
      <c r="AT138" s="203" t="s">
        <v>122</v>
      </c>
      <c r="AU138" s="203" t="s">
        <v>77</v>
      </c>
      <c r="AV138" s="13" t="s">
        <v>118</v>
      </c>
      <c r="AW138" s="13" t="s">
        <v>31</v>
      </c>
      <c r="AX138" s="13" t="s">
        <v>77</v>
      </c>
      <c r="AY138" s="203" t="s">
        <v>112</v>
      </c>
    </row>
    <row r="139" spans="1:65" s="2" customFormat="1" ht="37.9" customHeight="1">
      <c r="A139" s="33"/>
      <c r="B139" s="34"/>
      <c r="C139" s="164" t="s">
        <v>195</v>
      </c>
      <c r="D139" s="164" t="s">
        <v>113</v>
      </c>
      <c r="E139" s="165" t="s">
        <v>133</v>
      </c>
      <c r="F139" s="166" t="s">
        <v>134</v>
      </c>
      <c r="G139" s="167" t="s">
        <v>135</v>
      </c>
      <c r="H139" s="168">
        <v>448.8</v>
      </c>
      <c r="I139" s="169"/>
      <c r="J139" s="170">
        <f>ROUND(I139*H139,2)</f>
        <v>0</v>
      </c>
      <c r="K139" s="166" t="s">
        <v>117</v>
      </c>
      <c r="L139" s="38"/>
      <c r="M139" s="171" t="s">
        <v>19</v>
      </c>
      <c r="N139" s="172" t="s">
        <v>40</v>
      </c>
      <c r="O139" s="63"/>
      <c r="P139" s="173">
        <f>O139*H139</f>
        <v>0</v>
      </c>
      <c r="Q139" s="173">
        <v>0</v>
      </c>
      <c r="R139" s="173">
        <f>Q139*H139</f>
        <v>0</v>
      </c>
      <c r="S139" s="173">
        <v>0</v>
      </c>
      <c r="T139" s="174">
        <f>S139*H139</f>
        <v>0</v>
      </c>
      <c r="U139" s="33"/>
      <c r="V139" s="33"/>
      <c r="W139" s="33"/>
      <c r="X139" s="33"/>
      <c r="Y139" s="33"/>
      <c r="Z139" s="33"/>
      <c r="AA139" s="33"/>
      <c r="AB139" s="33"/>
      <c r="AC139" s="33"/>
      <c r="AD139" s="33"/>
      <c r="AE139" s="33"/>
      <c r="AR139" s="175" t="s">
        <v>118</v>
      </c>
      <c r="AT139" s="175" t="s">
        <v>113</v>
      </c>
      <c r="AU139" s="175" t="s">
        <v>77</v>
      </c>
      <c r="AY139" s="16" t="s">
        <v>112</v>
      </c>
      <c r="BE139" s="176">
        <f>IF(N139="základní",J139,0)</f>
        <v>0</v>
      </c>
      <c r="BF139" s="176">
        <f>IF(N139="snížená",J139,0)</f>
        <v>0</v>
      </c>
      <c r="BG139" s="176">
        <f>IF(N139="zákl. přenesená",J139,0)</f>
        <v>0</v>
      </c>
      <c r="BH139" s="176">
        <f>IF(N139="sníž. přenesená",J139,0)</f>
        <v>0</v>
      </c>
      <c r="BI139" s="176">
        <f>IF(N139="nulová",J139,0)</f>
        <v>0</v>
      </c>
      <c r="BJ139" s="16" t="s">
        <v>77</v>
      </c>
      <c r="BK139" s="176">
        <f>ROUND(I139*H139,2)</f>
        <v>0</v>
      </c>
      <c r="BL139" s="16" t="s">
        <v>118</v>
      </c>
      <c r="BM139" s="175" t="s">
        <v>196</v>
      </c>
    </row>
    <row r="140" spans="1:65" s="2" customFormat="1" ht="39">
      <c r="A140" s="33"/>
      <c r="B140" s="34"/>
      <c r="C140" s="35"/>
      <c r="D140" s="177" t="s">
        <v>120</v>
      </c>
      <c r="E140" s="35"/>
      <c r="F140" s="178" t="s">
        <v>137</v>
      </c>
      <c r="G140" s="35"/>
      <c r="H140" s="35"/>
      <c r="I140" s="179"/>
      <c r="J140" s="35"/>
      <c r="K140" s="35"/>
      <c r="L140" s="38"/>
      <c r="M140" s="180"/>
      <c r="N140" s="181"/>
      <c r="O140" s="63"/>
      <c r="P140" s="63"/>
      <c r="Q140" s="63"/>
      <c r="R140" s="63"/>
      <c r="S140" s="63"/>
      <c r="T140" s="64"/>
      <c r="U140" s="33"/>
      <c r="V140" s="33"/>
      <c r="W140" s="33"/>
      <c r="X140" s="33"/>
      <c r="Y140" s="33"/>
      <c r="Z140" s="33"/>
      <c r="AA140" s="33"/>
      <c r="AB140" s="33"/>
      <c r="AC140" s="33"/>
      <c r="AD140" s="33"/>
      <c r="AE140" s="33"/>
      <c r="AT140" s="16" t="s">
        <v>120</v>
      </c>
      <c r="AU140" s="16" t="s">
        <v>77</v>
      </c>
    </row>
    <row r="141" spans="1:65" s="12" customFormat="1" ht="11.25">
      <c r="B141" s="182"/>
      <c r="C141" s="183"/>
      <c r="D141" s="177" t="s">
        <v>122</v>
      </c>
      <c r="E141" s="184" t="s">
        <v>19</v>
      </c>
      <c r="F141" s="185" t="s">
        <v>197</v>
      </c>
      <c r="G141" s="183"/>
      <c r="H141" s="186">
        <v>448.8</v>
      </c>
      <c r="I141" s="187"/>
      <c r="J141" s="183"/>
      <c r="K141" s="183"/>
      <c r="L141" s="188"/>
      <c r="M141" s="189"/>
      <c r="N141" s="190"/>
      <c r="O141" s="190"/>
      <c r="P141" s="190"/>
      <c r="Q141" s="190"/>
      <c r="R141" s="190"/>
      <c r="S141" s="190"/>
      <c r="T141" s="191"/>
      <c r="AT141" s="192" t="s">
        <v>122</v>
      </c>
      <c r="AU141" s="192" t="s">
        <v>77</v>
      </c>
      <c r="AV141" s="12" t="s">
        <v>79</v>
      </c>
      <c r="AW141" s="12" t="s">
        <v>31</v>
      </c>
      <c r="AX141" s="12" t="s">
        <v>69</v>
      </c>
      <c r="AY141" s="192" t="s">
        <v>112</v>
      </c>
    </row>
    <row r="142" spans="1:65" s="13" customFormat="1" ht="11.25">
      <c r="B142" s="193"/>
      <c r="C142" s="194"/>
      <c r="D142" s="177" t="s">
        <v>122</v>
      </c>
      <c r="E142" s="195" t="s">
        <v>19</v>
      </c>
      <c r="F142" s="196" t="s">
        <v>124</v>
      </c>
      <c r="G142" s="194"/>
      <c r="H142" s="197">
        <v>448.8</v>
      </c>
      <c r="I142" s="198"/>
      <c r="J142" s="194"/>
      <c r="K142" s="194"/>
      <c r="L142" s="199"/>
      <c r="M142" s="200"/>
      <c r="N142" s="201"/>
      <c r="O142" s="201"/>
      <c r="P142" s="201"/>
      <c r="Q142" s="201"/>
      <c r="R142" s="201"/>
      <c r="S142" s="201"/>
      <c r="T142" s="202"/>
      <c r="AT142" s="203" t="s">
        <v>122</v>
      </c>
      <c r="AU142" s="203" t="s">
        <v>77</v>
      </c>
      <c r="AV142" s="13" t="s">
        <v>118</v>
      </c>
      <c r="AW142" s="13" t="s">
        <v>31</v>
      </c>
      <c r="AX142" s="13" t="s">
        <v>77</v>
      </c>
      <c r="AY142" s="203" t="s">
        <v>112</v>
      </c>
    </row>
    <row r="143" spans="1:65" s="2" customFormat="1" ht="33" customHeight="1">
      <c r="A143" s="33"/>
      <c r="B143" s="34"/>
      <c r="C143" s="164" t="s">
        <v>198</v>
      </c>
      <c r="D143" s="164" t="s">
        <v>113</v>
      </c>
      <c r="E143" s="165" t="s">
        <v>140</v>
      </c>
      <c r="F143" s="166" t="s">
        <v>141</v>
      </c>
      <c r="G143" s="167" t="s">
        <v>116</v>
      </c>
      <c r="H143" s="168">
        <v>2.64</v>
      </c>
      <c r="I143" s="169"/>
      <c r="J143" s="170">
        <f>ROUND(I143*H143,2)</f>
        <v>0</v>
      </c>
      <c r="K143" s="166" t="s">
        <v>117</v>
      </c>
      <c r="L143" s="38"/>
      <c r="M143" s="171" t="s">
        <v>19</v>
      </c>
      <c r="N143" s="172" t="s">
        <v>40</v>
      </c>
      <c r="O143" s="63"/>
      <c r="P143" s="173">
        <f>O143*H143</f>
        <v>0</v>
      </c>
      <c r="Q143" s="173">
        <v>0</v>
      </c>
      <c r="R143" s="173">
        <f>Q143*H143</f>
        <v>0</v>
      </c>
      <c r="S143" s="173">
        <v>0</v>
      </c>
      <c r="T143" s="174">
        <f>S143*H143</f>
        <v>0</v>
      </c>
      <c r="U143" s="33"/>
      <c r="V143" s="33"/>
      <c r="W143" s="33"/>
      <c r="X143" s="33"/>
      <c r="Y143" s="33"/>
      <c r="Z143" s="33"/>
      <c r="AA143" s="33"/>
      <c r="AB143" s="33"/>
      <c r="AC143" s="33"/>
      <c r="AD143" s="33"/>
      <c r="AE143" s="33"/>
      <c r="AR143" s="175" t="s">
        <v>118</v>
      </c>
      <c r="AT143" s="175" t="s">
        <v>113</v>
      </c>
      <c r="AU143" s="175" t="s">
        <v>77</v>
      </c>
      <c r="AY143" s="16" t="s">
        <v>112</v>
      </c>
      <c r="BE143" s="176">
        <f>IF(N143="základní",J143,0)</f>
        <v>0</v>
      </c>
      <c r="BF143" s="176">
        <f>IF(N143="snížená",J143,0)</f>
        <v>0</v>
      </c>
      <c r="BG143" s="176">
        <f>IF(N143="zákl. přenesená",J143,0)</f>
        <v>0</v>
      </c>
      <c r="BH143" s="176">
        <f>IF(N143="sníž. přenesená",J143,0)</f>
        <v>0</v>
      </c>
      <c r="BI143" s="176">
        <f>IF(N143="nulová",J143,0)</f>
        <v>0</v>
      </c>
      <c r="BJ143" s="16" t="s">
        <v>77</v>
      </c>
      <c r="BK143" s="176">
        <f>ROUND(I143*H143,2)</f>
        <v>0</v>
      </c>
      <c r="BL143" s="16" t="s">
        <v>118</v>
      </c>
      <c r="BM143" s="175" t="s">
        <v>199</v>
      </c>
    </row>
    <row r="144" spans="1:65" s="2" customFormat="1" ht="29.25">
      <c r="A144" s="33"/>
      <c r="B144" s="34"/>
      <c r="C144" s="35"/>
      <c r="D144" s="177" t="s">
        <v>120</v>
      </c>
      <c r="E144" s="35"/>
      <c r="F144" s="178" t="s">
        <v>143</v>
      </c>
      <c r="G144" s="35"/>
      <c r="H144" s="35"/>
      <c r="I144" s="179"/>
      <c r="J144" s="35"/>
      <c r="K144" s="35"/>
      <c r="L144" s="38"/>
      <c r="M144" s="180"/>
      <c r="N144" s="181"/>
      <c r="O144" s="63"/>
      <c r="P144" s="63"/>
      <c r="Q144" s="63"/>
      <c r="R144" s="63"/>
      <c r="S144" s="63"/>
      <c r="T144" s="64"/>
      <c r="U144" s="33"/>
      <c r="V144" s="33"/>
      <c r="W144" s="33"/>
      <c r="X144" s="33"/>
      <c r="Y144" s="33"/>
      <c r="Z144" s="33"/>
      <c r="AA144" s="33"/>
      <c r="AB144" s="33"/>
      <c r="AC144" s="33"/>
      <c r="AD144" s="33"/>
      <c r="AE144" s="33"/>
      <c r="AT144" s="16" t="s">
        <v>120</v>
      </c>
      <c r="AU144" s="16" t="s">
        <v>77</v>
      </c>
    </row>
    <row r="145" spans="1:65" s="2" customFormat="1" ht="19.5">
      <c r="A145" s="33"/>
      <c r="B145" s="34"/>
      <c r="C145" s="35"/>
      <c r="D145" s="177" t="s">
        <v>129</v>
      </c>
      <c r="E145" s="35"/>
      <c r="F145" s="178" t="s">
        <v>130</v>
      </c>
      <c r="G145" s="35"/>
      <c r="H145" s="35"/>
      <c r="I145" s="179"/>
      <c r="J145" s="35"/>
      <c r="K145" s="35"/>
      <c r="L145" s="38"/>
      <c r="M145" s="180"/>
      <c r="N145" s="181"/>
      <c r="O145" s="63"/>
      <c r="P145" s="63"/>
      <c r="Q145" s="63"/>
      <c r="R145" s="63"/>
      <c r="S145" s="63"/>
      <c r="T145" s="64"/>
      <c r="U145" s="33"/>
      <c r="V145" s="33"/>
      <c r="W145" s="33"/>
      <c r="X145" s="33"/>
      <c r="Y145" s="33"/>
      <c r="Z145" s="33"/>
      <c r="AA145" s="33"/>
      <c r="AB145" s="33"/>
      <c r="AC145" s="33"/>
      <c r="AD145" s="33"/>
      <c r="AE145" s="33"/>
      <c r="AT145" s="16" t="s">
        <v>129</v>
      </c>
      <c r="AU145" s="16" t="s">
        <v>77</v>
      </c>
    </row>
    <row r="146" spans="1:65" s="12" customFormat="1" ht="11.25">
      <c r="B146" s="182"/>
      <c r="C146" s="183"/>
      <c r="D146" s="177" t="s">
        <v>122</v>
      </c>
      <c r="E146" s="184" t="s">
        <v>19</v>
      </c>
      <c r="F146" s="185" t="s">
        <v>194</v>
      </c>
      <c r="G146" s="183"/>
      <c r="H146" s="186">
        <v>2.64</v>
      </c>
      <c r="I146" s="187"/>
      <c r="J146" s="183"/>
      <c r="K146" s="183"/>
      <c r="L146" s="188"/>
      <c r="M146" s="189"/>
      <c r="N146" s="190"/>
      <c r="O146" s="190"/>
      <c r="P146" s="190"/>
      <c r="Q146" s="190"/>
      <c r="R146" s="190"/>
      <c r="S146" s="190"/>
      <c r="T146" s="191"/>
      <c r="AT146" s="192" t="s">
        <v>122</v>
      </c>
      <c r="AU146" s="192" t="s">
        <v>77</v>
      </c>
      <c r="AV146" s="12" t="s">
        <v>79</v>
      </c>
      <c r="AW146" s="12" t="s">
        <v>31</v>
      </c>
      <c r="AX146" s="12" t="s">
        <v>69</v>
      </c>
      <c r="AY146" s="192" t="s">
        <v>112</v>
      </c>
    </row>
    <row r="147" spans="1:65" s="13" customFormat="1" ht="11.25">
      <c r="B147" s="193"/>
      <c r="C147" s="194"/>
      <c r="D147" s="177" t="s">
        <v>122</v>
      </c>
      <c r="E147" s="195" t="s">
        <v>19</v>
      </c>
      <c r="F147" s="196" t="s">
        <v>124</v>
      </c>
      <c r="G147" s="194"/>
      <c r="H147" s="197">
        <v>2.64</v>
      </c>
      <c r="I147" s="198"/>
      <c r="J147" s="194"/>
      <c r="K147" s="194"/>
      <c r="L147" s="199"/>
      <c r="M147" s="200"/>
      <c r="N147" s="201"/>
      <c r="O147" s="201"/>
      <c r="P147" s="201"/>
      <c r="Q147" s="201"/>
      <c r="R147" s="201"/>
      <c r="S147" s="201"/>
      <c r="T147" s="202"/>
      <c r="AT147" s="203" t="s">
        <v>122</v>
      </c>
      <c r="AU147" s="203" t="s">
        <v>77</v>
      </c>
      <c r="AV147" s="13" t="s">
        <v>118</v>
      </c>
      <c r="AW147" s="13" t="s">
        <v>31</v>
      </c>
      <c r="AX147" s="13" t="s">
        <v>77</v>
      </c>
      <c r="AY147" s="203" t="s">
        <v>112</v>
      </c>
    </row>
    <row r="148" spans="1:65" s="2" customFormat="1" ht="16.5" customHeight="1">
      <c r="A148" s="33"/>
      <c r="B148" s="34"/>
      <c r="C148" s="204" t="s">
        <v>8</v>
      </c>
      <c r="D148" s="204" t="s">
        <v>154</v>
      </c>
      <c r="E148" s="205" t="s">
        <v>155</v>
      </c>
      <c r="F148" s="206" t="s">
        <v>156</v>
      </c>
      <c r="G148" s="207" t="s">
        <v>148</v>
      </c>
      <c r="H148" s="208">
        <v>6266.04</v>
      </c>
      <c r="I148" s="209"/>
      <c r="J148" s="210">
        <f>ROUND(I148*H148,2)</f>
        <v>0</v>
      </c>
      <c r="K148" s="206" t="s">
        <v>117</v>
      </c>
      <c r="L148" s="211"/>
      <c r="M148" s="212" t="s">
        <v>19</v>
      </c>
      <c r="N148" s="213" t="s">
        <v>40</v>
      </c>
      <c r="O148" s="63"/>
      <c r="P148" s="173">
        <f>O148*H148</f>
        <v>0</v>
      </c>
      <c r="Q148" s="173">
        <v>1</v>
      </c>
      <c r="R148" s="173">
        <f>Q148*H148</f>
        <v>6266.04</v>
      </c>
      <c r="S148" s="173">
        <v>0</v>
      </c>
      <c r="T148" s="174">
        <f>S148*H148</f>
        <v>0</v>
      </c>
      <c r="U148" s="33"/>
      <c r="V148" s="33"/>
      <c r="W148" s="33"/>
      <c r="X148" s="33"/>
      <c r="Y148" s="33"/>
      <c r="Z148" s="33"/>
      <c r="AA148" s="33"/>
      <c r="AB148" s="33"/>
      <c r="AC148" s="33"/>
      <c r="AD148" s="33"/>
      <c r="AE148" s="33"/>
      <c r="AR148" s="175" t="s">
        <v>157</v>
      </c>
      <c r="AT148" s="175" t="s">
        <v>154</v>
      </c>
      <c r="AU148" s="175" t="s">
        <v>77</v>
      </c>
      <c r="AY148" s="16" t="s">
        <v>112</v>
      </c>
      <c r="BE148" s="176">
        <f>IF(N148="základní",J148,0)</f>
        <v>0</v>
      </c>
      <c r="BF148" s="176">
        <f>IF(N148="snížená",J148,0)</f>
        <v>0</v>
      </c>
      <c r="BG148" s="176">
        <f>IF(N148="zákl. přenesená",J148,0)</f>
        <v>0</v>
      </c>
      <c r="BH148" s="176">
        <f>IF(N148="sníž. přenesená",J148,0)</f>
        <v>0</v>
      </c>
      <c r="BI148" s="176">
        <f>IF(N148="nulová",J148,0)</f>
        <v>0</v>
      </c>
      <c r="BJ148" s="16" t="s">
        <v>77</v>
      </c>
      <c r="BK148" s="176">
        <f>ROUND(I148*H148,2)</f>
        <v>0</v>
      </c>
      <c r="BL148" s="16" t="s">
        <v>118</v>
      </c>
      <c r="BM148" s="175" t="s">
        <v>200</v>
      </c>
    </row>
    <row r="149" spans="1:65" s="12" customFormat="1" ht="11.25">
      <c r="B149" s="182"/>
      <c r="C149" s="183"/>
      <c r="D149" s="177" t="s">
        <v>122</v>
      </c>
      <c r="E149" s="184" t="s">
        <v>19</v>
      </c>
      <c r="F149" s="185" t="s">
        <v>201</v>
      </c>
      <c r="G149" s="183"/>
      <c r="H149" s="186">
        <v>6266.04</v>
      </c>
      <c r="I149" s="187"/>
      <c r="J149" s="183"/>
      <c r="K149" s="183"/>
      <c r="L149" s="188"/>
      <c r="M149" s="189"/>
      <c r="N149" s="190"/>
      <c r="O149" s="190"/>
      <c r="P149" s="190"/>
      <c r="Q149" s="190"/>
      <c r="R149" s="190"/>
      <c r="S149" s="190"/>
      <c r="T149" s="191"/>
      <c r="AT149" s="192" t="s">
        <v>122</v>
      </c>
      <c r="AU149" s="192" t="s">
        <v>77</v>
      </c>
      <c r="AV149" s="12" t="s">
        <v>79</v>
      </c>
      <c r="AW149" s="12" t="s">
        <v>31</v>
      </c>
      <c r="AX149" s="12" t="s">
        <v>69</v>
      </c>
      <c r="AY149" s="192" t="s">
        <v>112</v>
      </c>
    </row>
    <row r="150" spans="1:65" s="13" customFormat="1" ht="11.25">
      <c r="B150" s="193"/>
      <c r="C150" s="194"/>
      <c r="D150" s="177" t="s">
        <v>122</v>
      </c>
      <c r="E150" s="195" t="s">
        <v>19</v>
      </c>
      <c r="F150" s="196" t="s">
        <v>124</v>
      </c>
      <c r="G150" s="194"/>
      <c r="H150" s="197">
        <v>6266.04</v>
      </c>
      <c r="I150" s="198"/>
      <c r="J150" s="194"/>
      <c r="K150" s="194"/>
      <c r="L150" s="199"/>
      <c r="M150" s="200"/>
      <c r="N150" s="201"/>
      <c r="O150" s="201"/>
      <c r="P150" s="201"/>
      <c r="Q150" s="201"/>
      <c r="R150" s="201"/>
      <c r="S150" s="201"/>
      <c r="T150" s="202"/>
      <c r="AT150" s="203" t="s">
        <v>122</v>
      </c>
      <c r="AU150" s="203" t="s">
        <v>77</v>
      </c>
      <c r="AV150" s="13" t="s">
        <v>118</v>
      </c>
      <c r="AW150" s="13" t="s">
        <v>31</v>
      </c>
      <c r="AX150" s="13" t="s">
        <v>77</v>
      </c>
      <c r="AY150" s="203" t="s">
        <v>112</v>
      </c>
    </row>
    <row r="151" spans="1:65" s="2" customFormat="1" ht="55.5" customHeight="1">
      <c r="A151" s="33"/>
      <c r="B151" s="34"/>
      <c r="C151" s="164" t="s">
        <v>202</v>
      </c>
      <c r="D151" s="164" t="s">
        <v>113</v>
      </c>
      <c r="E151" s="165" t="s">
        <v>203</v>
      </c>
      <c r="F151" s="166" t="s">
        <v>204</v>
      </c>
      <c r="G151" s="167" t="s">
        <v>148</v>
      </c>
      <c r="H151" s="168">
        <v>7549.08</v>
      </c>
      <c r="I151" s="169"/>
      <c r="J151" s="170">
        <f>ROUND(I151*H151,2)</f>
        <v>0</v>
      </c>
      <c r="K151" s="166" t="s">
        <v>117</v>
      </c>
      <c r="L151" s="38"/>
      <c r="M151" s="171" t="s">
        <v>19</v>
      </c>
      <c r="N151" s="172" t="s">
        <v>40</v>
      </c>
      <c r="O151" s="63"/>
      <c r="P151" s="173">
        <f>O151*H151</f>
        <v>0</v>
      </c>
      <c r="Q151" s="173">
        <v>0</v>
      </c>
      <c r="R151" s="173">
        <f>Q151*H151</f>
        <v>0</v>
      </c>
      <c r="S151" s="173">
        <v>0</v>
      </c>
      <c r="T151" s="174">
        <f>S151*H151</f>
        <v>0</v>
      </c>
      <c r="U151" s="33"/>
      <c r="V151" s="33"/>
      <c r="W151" s="33"/>
      <c r="X151" s="33"/>
      <c r="Y151" s="33"/>
      <c r="Z151" s="33"/>
      <c r="AA151" s="33"/>
      <c r="AB151" s="33"/>
      <c r="AC151" s="33"/>
      <c r="AD151" s="33"/>
      <c r="AE151" s="33"/>
      <c r="AR151" s="175" t="s">
        <v>118</v>
      </c>
      <c r="AT151" s="175" t="s">
        <v>113</v>
      </c>
      <c r="AU151" s="175" t="s">
        <v>77</v>
      </c>
      <c r="AY151" s="16" t="s">
        <v>112</v>
      </c>
      <c r="BE151" s="176">
        <f>IF(N151="základní",J151,0)</f>
        <v>0</v>
      </c>
      <c r="BF151" s="176">
        <f>IF(N151="snížená",J151,0)</f>
        <v>0</v>
      </c>
      <c r="BG151" s="176">
        <f>IF(N151="zákl. přenesená",J151,0)</f>
        <v>0</v>
      </c>
      <c r="BH151" s="176">
        <f>IF(N151="sníž. přenesená",J151,0)</f>
        <v>0</v>
      </c>
      <c r="BI151" s="176">
        <f>IF(N151="nulová",J151,0)</f>
        <v>0</v>
      </c>
      <c r="BJ151" s="16" t="s">
        <v>77</v>
      </c>
      <c r="BK151" s="176">
        <f>ROUND(I151*H151,2)</f>
        <v>0</v>
      </c>
      <c r="BL151" s="16" t="s">
        <v>118</v>
      </c>
      <c r="BM151" s="175" t="s">
        <v>205</v>
      </c>
    </row>
    <row r="152" spans="1:65" s="2" customFormat="1" ht="39">
      <c r="A152" s="33"/>
      <c r="B152" s="34"/>
      <c r="C152" s="35"/>
      <c r="D152" s="177" t="s">
        <v>120</v>
      </c>
      <c r="E152" s="35"/>
      <c r="F152" s="178" t="s">
        <v>150</v>
      </c>
      <c r="G152" s="35"/>
      <c r="H152" s="35"/>
      <c r="I152" s="179"/>
      <c r="J152" s="35"/>
      <c r="K152" s="35"/>
      <c r="L152" s="38"/>
      <c r="M152" s="180"/>
      <c r="N152" s="181"/>
      <c r="O152" s="63"/>
      <c r="P152" s="63"/>
      <c r="Q152" s="63"/>
      <c r="R152" s="63"/>
      <c r="S152" s="63"/>
      <c r="T152" s="64"/>
      <c r="U152" s="33"/>
      <c r="V152" s="33"/>
      <c r="W152" s="33"/>
      <c r="X152" s="33"/>
      <c r="Y152" s="33"/>
      <c r="Z152" s="33"/>
      <c r="AA152" s="33"/>
      <c r="AB152" s="33"/>
      <c r="AC152" s="33"/>
      <c r="AD152" s="33"/>
      <c r="AE152" s="33"/>
      <c r="AT152" s="16" t="s">
        <v>120</v>
      </c>
      <c r="AU152" s="16" t="s">
        <v>77</v>
      </c>
    </row>
    <row r="153" spans="1:65" s="2" customFormat="1" ht="19.5">
      <c r="A153" s="33"/>
      <c r="B153" s="34"/>
      <c r="C153" s="35"/>
      <c r="D153" s="177" t="s">
        <v>129</v>
      </c>
      <c r="E153" s="35"/>
      <c r="F153" s="178" t="s">
        <v>151</v>
      </c>
      <c r="G153" s="35"/>
      <c r="H153" s="35"/>
      <c r="I153" s="179"/>
      <c r="J153" s="35"/>
      <c r="K153" s="35"/>
      <c r="L153" s="38"/>
      <c r="M153" s="180"/>
      <c r="N153" s="181"/>
      <c r="O153" s="63"/>
      <c r="P153" s="63"/>
      <c r="Q153" s="63"/>
      <c r="R153" s="63"/>
      <c r="S153" s="63"/>
      <c r="T153" s="64"/>
      <c r="U153" s="33"/>
      <c r="V153" s="33"/>
      <c r="W153" s="33"/>
      <c r="X153" s="33"/>
      <c r="Y153" s="33"/>
      <c r="Z153" s="33"/>
      <c r="AA153" s="33"/>
      <c r="AB153" s="33"/>
      <c r="AC153" s="33"/>
      <c r="AD153" s="33"/>
      <c r="AE153" s="33"/>
      <c r="AT153" s="16" t="s">
        <v>129</v>
      </c>
      <c r="AU153" s="16" t="s">
        <v>77</v>
      </c>
    </row>
    <row r="154" spans="1:65" s="12" customFormat="1" ht="11.25">
      <c r="B154" s="182"/>
      <c r="C154" s="183"/>
      <c r="D154" s="177" t="s">
        <v>122</v>
      </c>
      <c r="E154" s="184" t="s">
        <v>19</v>
      </c>
      <c r="F154" s="185" t="s">
        <v>206</v>
      </c>
      <c r="G154" s="183"/>
      <c r="H154" s="186">
        <v>475.2</v>
      </c>
      <c r="I154" s="187"/>
      <c r="J154" s="183"/>
      <c r="K154" s="183"/>
      <c r="L154" s="188"/>
      <c r="M154" s="189"/>
      <c r="N154" s="190"/>
      <c r="O154" s="190"/>
      <c r="P154" s="190"/>
      <c r="Q154" s="190"/>
      <c r="R154" s="190"/>
      <c r="S154" s="190"/>
      <c r="T154" s="191"/>
      <c r="AT154" s="192" t="s">
        <v>122</v>
      </c>
      <c r="AU154" s="192" t="s">
        <v>77</v>
      </c>
      <c r="AV154" s="12" t="s">
        <v>79</v>
      </c>
      <c r="AW154" s="12" t="s">
        <v>31</v>
      </c>
      <c r="AX154" s="12" t="s">
        <v>69</v>
      </c>
      <c r="AY154" s="192" t="s">
        <v>112</v>
      </c>
    </row>
    <row r="155" spans="1:65" s="12" customFormat="1" ht="11.25">
      <c r="B155" s="182"/>
      <c r="C155" s="183"/>
      <c r="D155" s="177" t="s">
        <v>122</v>
      </c>
      <c r="E155" s="184" t="s">
        <v>19</v>
      </c>
      <c r="F155" s="185" t="s">
        <v>207</v>
      </c>
      <c r="G155" s="183"/>
      <c r="H155" s="186">
        <v>6266.04</v>
      </c>
      <c r="I155" s="187"/>
      <c r="J155" s="183"/>
      <c r="K155" s="183"/>
      <c r="L155" s="188"/>
      <c r="M155" s="189"/>
      <c r="N155" s="190"/>
      <c r="O155" s="190"/>
      <c r="P155" s="190"/>
      <c r="Q155" s="190"/>
      <c r="R155" s="190"/>
      <c r="S155" s="190"/>
      <c r="T155" s="191"/>
      <c r="AT155" s="192" t="s">
        <v>122</v>
      </c>
      <c r="AU155" s="192" t="s">
        <v>77</v>
      </c>
      <c r="AV155" s="12" t="s">
        <v>79</v>
      </c>
      <c r="AW155" s="12" t="s">
        <v>31</v>
      </c>
      <c r="AX155" s="12" t="s">
        <v>69</v>
      </c>
      <c r="AY155" s="192" t="s">
        <v>112</v>
      </c>
    </row>
    <row r="156" spans="1:65" s="12" customFormat="1" ht="11.25">
      <c r="B156" s="182"/>
      <c r="C156" s="183"/>
      <c r="D156" s="177" t="s">
        <v>122</v>
      </c>
      <c r="E156" s="184" t="s">
        <v>19</v>
      </c>
      <c r="F156" s="185" t="s">
        <v>208</v>
      </c>
      <c r="G156" s="183"/>
      <c r="H156" s="186">
        <v>807.84</v>
      </c>
      <c r="I156" s="187"/>
      <c r="J156" s="183"/>
      <c r="K156" s="183"/>
      <c r="L156" s="188"/>
      <c r="M156" s="189"/>
      <c r="N156" s="190"/>
      <c r="O156" s="190"/>
      <c r="P156" s="190"/>
      <c r="Q156" s="190"/>
      <c r="R156" s="190"/>
      <c r="S156" s="190"/>
      <c r="T156" s="191"/>
      <c r="AT156" s="192" t="s">
        <v>122</v>
      </c>
      <c r="AU156" s="192" t="s">
        <v>77</v>
      </c>
      <c r="AV156" s="12" t="s">
        <v>79</v>
      </c>
      <c r="AW156" s="12" t="s">
        <v>31</v>
      </c>
      <c r="AX156" s="12" t="s">
        <v>69</v>
      </c>
      <c r="AY156" s="192" t="s">
        <v>112</v>
      </c>
    </row>
    <row r="157" spans="1:65" s="13" customFormat="1" ht="11.25">
      <c r="B157" s="193"/>
      <c r="C157" s="194"/>
      <c r="D157" s="177" t="s">
        <v>122</v>
      </c>
      <c r="E157" s="195" t="s">
        <v>19</v>
      </c>
      <c r="F157" s="196" t="s">
        <v>124</v>
      </c>
      <c r="G157" s="194"/>
      <c r="H157" s="197">
        <v>7549.08</v>
      </c>
      <c r="I157" s="198"/>
      <c r="J157" s="194"/>
      <c r="K157" s="194"/>
      <c r="L157" s="199"/>
      <c r="M157" s="200"/>
      <c r="N157" s="201"/>
      <c r="O157" s="201"/>
      <c r="P157" s="201"/>
      <c r="Q157" s="201"/>
      <c r="R157" s="201"/>
      <c r="S157" s="201"/>
      <c r="T157" s="202"/>
      <c r="AT157" s="203" t="s">
        <v>122</v>
      </c>
      <c r="AU157" s="203" t="s">
        <v>77</v>
      </c>
      <c r="AV157" s="13" t="s">
        <v>118</v>
      </c>
      <c r="AW157" s="13" t="s">
        <v>31</v>
      </c>
      <c r="AX157" s="13" t="s">
        <v>77</v>
      </c>
      <c r="AY157" s="203" t="s">
        <v>112</v>
      </c>
    </row>
    <row r="158" spans="1:65" s="2" customFormat="1" ht="24.2" customHeight="1">
      <c r="A158" s="33"/>
      <c r="B158" s="34"/>
      <c r="C158" s="164" t="s">
        <v>209</v>
      </c>
      <c r="D158" s="164" t="s">
        <v>113</v>
      </c>
      <c r="E158" s="165" t="s">
        <v>210</v>
      </c>
      <c r="F158" s="166" t="s">
        <v>211</v>
      </c>
      <c r="G158" s="167" t="s">
        <v>148</v>
      </c>
      <c r="H158" s="168">
        <v>28.446000000000002</v>
      </c>
      <c r="I158" s="169"/>
      <c r="J158" s="170">
        <f>ROUND(I158*H158,2)</f>
        <v>0</v>
      </c>
      <c r="K158" s="166" t="s">
        <v>117</v>
      </c>
      <c r="L158" s="38"/>
      <c r="M158" s="171" t="s">
        <v>19</v>
      </c>
      <c r="N158" s="172" t="s">
        <v>40</v>
      </c>
      <c r="O158" s="63"/>
      <c r="P158" s="173">
        <f>O158*H158</f>
        <v>0</v>
      </c>
      <c r="Q158" s="173">
        <v>0</v>
      </c>
      <c r="R158" s="173">
        <f>Q158*H158</f>
        <v>0</v>
      </c>
      <c r="S158" s="173">
        <v>0</v>
      </c>
      <c r="T158" s="174">
        <f>S158*H158</f>
        <v>0</v>
      </c>
      <c r="U158" s="33"/>
      <c r="V158" s="33"/>
      <c r="W158" s="33"/>
      <c r="X158" s="33"/>
      <c r="Y158" s="33"/>
      <c r="Z158" s="33"/>
      <c r="AA158" s="33"/>
      <c r="AB158" s="33"/>
      <c r="AC158" s="33"/>
      <c r="AD158" s="33"/>
      <c r="AE158" s="33"/>
      <c r="AR158" s="175" t="s">
        <v>118</v>
      </c>
      <c r="AT158" s="175" t="s">
        <v>113</v>
      </c>
      <c r="AU158" s="175" t="s">
        <v>77</v>
      </c>
      <c r="AY158" s="16" t="s">
        <v>112</v>
      </c>
      <c r="BE158" s="176">
        <f>IF(N158="základní",J158,0)</f>
        <v>0</v>
      </c>
      <c r="BF158" s="176">
        <f>IF(N158="snížená",J158,0)</f>
        <v>0</v>
      </c>
      <c r="BG158" s="176">
        <f>IF(N158="zákl. přenesená",J158,0)</f>
        <v>0</v>
      </c>
      <c r="BH158" s="176">
        <f>IF(N158="sníž. přenesená",J158,0)</f>
        <v>0</v>
      </c>
      <c r="BI158" s="176">
        <f>IF(N158="nulová",J158,0)</f>
        <v>0</v>
      </c>
      <c r="BJ158" s="16" t="s">
        <v>77</v>
      </c>
      <c r="BK158" s="176">
        <f>ROUND(I158*H158,2)</f>
        <v>0</v>
      </c>
      <c r="BL158" s="16" t="s">
        <v>118</v>
      </c>
      <c r="BM158" s="175" t="s">
        <v>212</v>
      </c>
    </row>
    <row r="159" spans="1:65" s="2" customFormat="1" ht="19.5">
      <c r="A159" s="33"/>
      <c r="B159" s="34"/>
      <c r="C159" s="35"/>
      <c r="D159" s="177" t="s">
        <v>120</v>
      </c>
      <c r="E159" s="35"/>
      <c r="F159" s="178" t="s">
        <v>213</v>
      </c>
      <c r="G159" s="35"/>
      <c r="H159" s="35"/>
      <c r="I159" s="179"/>
      <c r="J159" s="35"/>
      <c r="K159" s="35"/>
      <c r="L159" s="38"/>
      <c r="M159" s="180"/>
      <c r="N159" s="181"/>
      <c r="O159" s="63"/>
      <c r="P159" s="63"/>
      <c r="Q159" s="63"/>
      <c r="R159" s="63"/>
      <c r="S159" s="63"/>
      <c r="T159" s="64"/>
      <c r="U159" s="33"/>
      <c r="V159" s="33"/>
      <c r="W159" s="33"/>
      <c r="X159" s="33"/>
      <c r="Y159" s="33"/>
      <c r="Z159" s="33"/>
      <c r="AA159" s="33"/>
      <c r="AB159" s="33"/>
      <c r="AC159" s="33"/>
      <c r="AD159" s="33"/>
      <c r="AE159" s="33"/>
      <c r="AT159" s="16" t="s">
        <v>120</v>
      </c>
      <c r="AU159" s="16" t="s">
        <v>77</v>
      </c>
    </row>
    <row r="160" spans="1:65" s="2" customFormat="1" ht="19.5">
      <c r="A160" s="33"/>
      <c r="B160" s="34"/>
      <c r="C160" s="35"/>
      <c r="D160" s="177" t="s">
        <v>129</v>
      </c>
      <c r="E160" s="35"/>
      <c r="F160" s="178" t="s">
        <v>214</v>
      </c>
      <c r="G160" s="35"/>
      <c r="H160" s="35"/>
      <c r="I160" s="179"/>
      <c r="J160" s="35"/>
      <c r="K160" s="35"/>
      <c r="L160" s="38"/>
      <c r="M160" s="180"/>
      <c r="N160" s="181"/>
      <c r="O160" s="63"/>
      <c r="P160" s="63"/>
      <c r="Q160" s="63"/>
      <c r="R160" s="63"/>
      <c r="S160" s="63"/>
      <c r="T160" s="64"/>
      <c r="U160" s="33"/>
      <c r="V160" s="33"/>
      <c r="W160" s="33"/>
      <c r="X160" s="33"/>
      <c r="Y160" s="33"/>
      <c r="Z160" s="33"/>
      <c r="AA160" s="33"/>
      <c r="AB160" s="33"/>
      <c r="AC160" s="33"/>
      <c r="AD160" s="33"/>
      <c r="AE160" s="33"/>
      <c r="AT160" s="16" t="s">
        <v>129</v>
      </c>
      <c r="AU160" s="16" t="s">
        <v>77</v>
      </c>
    </row>
    <row r="161" spans="1:65" s="12" customFormat="1" ht="11.25">
      <c r="B161" s="182"/>
      <c r="C161" s="183"/>
      <c r="D161" s="177" t="s">
        <v>122</v>
      </c>
      <c r="E161" s="184" t="s">
        <v>19</v>
      </c>
      <c r="F161" s="185" t="s">
        <v>215</v>
      </c>
      <c r="G161" s="183"/>
      <c r="H161" s="186">
        <v>23.611999999999998</v>
      </c>
      <c r="I161" s="187"/>
      <c r="J161" s="183"/>
      <c r="K161" s="183"/>
      <c r="L161" s="188"/>
      <c r="M161" s="189"/>
      <c r="N161" s="190"/>
      <c r="O161" s="190"/>
      <c r="P161" s="190"/>
      <c r="Q161" s="190"/>
      <c r="R161" s="190"/>
      <c r="S161" s="190"/>
      <c r="T161" s="191"/>
      <c r="AT161" s="192" t="s">
        <v>122</v>
      </c>
      <c r="AU161" s="192" t="s">
        <v>77</v>
      </c>
      <c r="AV161" s="12" t="s">
        <v>79</v>
      </c>
      <c r="AW161" s="12" t="s">
        <v>31</v>
      </c>
      <c r="AX161" s="12" t="s">
        <v>69</v>
      </c>
      <c r="AY161" s="192" t="s">
        <v>112</v>
      </c>
    </row>
    <row r="162" spans="1:65" s="12" customFormat="1" ht="11.25">
      <c r="B162" s="182"/>
      <c r="C162" s="183"/>
      <c r="D162" s="177" t="s">
        <v>122</v>
      </c>
      <c r="E162" s="184" t="s">
        <v>19</v>
      </c>
      <c r="F162" s="185" t="s">
        <v>216</v>
      </c>
      <c r="G162" s="183"/>
      <c r="H162" s="186">
        <v>0.96099999999999997</v>
      </c>
      <c r="I162" s="187"/>
      <c r="J162" s="183"/>
      <c r="K162" s="183"/>
      <c r="L162" s="188"/>
      <c r="M162" s="189"/>
      <c r="N162" s="190"/>
      <c r="O162" s="190"/>
      <c r="P162" s="190"/>
      <c r="Q162" s="190"/>
      <c r="R162" s="190"/>
      <c r="S162" s="190"/>
      <c r="T162" s="191"/>
      <c r="AT162" s="192" t="s">
        <v>122</v>
      </c>
      <c r="AU162" s="192" t="s">
        <v>77</v>
      </c>
      <c r="AV162" s="12" t="s">
        <v>79</v>
      </c>
      <c r="AW162" s="12" t="s">
        <v>31</v>
      </c>
      <c r="AX162" s="12" t="s">
        <v>69</v>
      </c>
      <c r="AY162" s="192" t="s">
        <v>112</v>
      </c>
    </row>
    <row r="163" spans="1:65" s="12" customFormat="1" ht="11.25">
      <c r="B163" s="182"/>
      <c r="C163" s="183"/>
      <c r="D163" s="177" t="s">
        <v>122</v>
      </c>
      <c r="E163" s="184" t="s">
        <v>19</v>
      </c>
      <c r="F163" s="185" t="s">
        <v>217</v>
      </c>
      <c r="G163" s="183"/>
      <c r="H163" s="186">
        <v>3.8730000000000002</v>
      </c>
      <c r="I163" s="187"/>
      <c r="J163" s="183"/>
      <c r="K163" s="183"/>
      <c r="L163" s="188"/>
      <c r="M163" s="189"/>
      <c r="N163" s="190"/>
      <c r="O163" s="190"/>
      <c r="P163" s="190"/>
      <c r="Q163" s="190"/>
      <c r="R163" s="190"/>
      <c r="S163" s="190"/>
      <c r="T163" s="191"/>
      <c r="AT163" s="192" t="s">
        <v>122</v>
      </c>
      <c r="AU163" s="192" t="s">
        <v>77</v>
      </c>
      <c r="AV163" s="12" t="s">
        <v>79</v>
      </c>
      <c r="AW163" s="12" t="s">
        <v>31</v>
      </c>
      <c r="AX163" s="12" t="s">
        <v>69</v>
      </c>
      <c r="AY163" s="192" t="s">
        <v>112</v>
      </c>
    </row>
    <row r="164" spans="1:65" s="13" customFormat="1" ht="11.25">
      <c r="B164" s="193"/>
      <c r="C164" s="194"/>
      <c r="D164" s="177" t="s">
        <v>122</v>
      </c>
      <c r="E164" s="195" t="s">
        <v>19</v>
      </c>
      <c r="F164" s="196" t="s">
        <v>124</v>
      </c>
      <c r="G164" s="194"/>
      <c r="H164" s="197">
        <v>28.445999999999998</v>
      </c>
      <c r="I164" s="198"/>
      <c r="J164" s="194"/>
      <c r="K164" s="194"/>
      <c r="L164" s="199"/>
      <c r="M164" s="200"/>
      <c r="N164" s="201"/>
      <c r="O164" s="201"/>
      <c r="P164" s="201"/>
      <c r="Q164" s="201"/>
      <c r="R164" s="201"/>
      <c r="S164" s="201"/>
      <c r="T164" s="202"/>
      <c r="AT164" s="203" t="s">
        <v>122</v>
      </c>
      <c r="AU164" s="203" t="s">
        <v>77</v>
      </c>
      <c r="AV164" s="13" t="s">
        <v>118</v>
      </c>
      <c r="AW164" s="13" t="s">
        <v>31</v>
      </c>
      <c r="AX164" s="13" t="s">
        <v>77</v>
      </c>
      <c r="AY164" s="203" t="s">
        <v>112</v>
      </c>
    </row>
    <row r="165" spans="1:65" s="2" customFormat="1" ht="24.2" customHeight="1">
      <c r="A165" s="33"/>
      <c r="B165" s="34"/>
      <c r="C165" s="164" t="s">
        <v>218</v>
      </c>
      <c r="D165" s="164" t="s">
        <v>113</v>
      </c>
      <c r="E165" s="165" t="s">
        <v>219</v>
      </c>
      <c r="F165" s="166" t="s">
        <v>220</v>
      </c>
      <c r="G165" s="167" t="s">
        <v>175</v>
      </c>
      <c r="H165" s="168">
        <v>4328</v>
      </c>
      <c r="I165" s="169"/>
      <c r="J165" s="170">
        <f>ROUND(I165*H165,2)</f>
        <v>0</v>
      </c>
      <c r="K165" s="166" t="s">
        <v>117</v>
      </c>
      <c r="L165" s="38"/>
      <c r="M165" s="171" t="s">
        <v>19</v>
      </c>
      <c r="N165" s="172" t="s">
        <v>40</v>
      </c>
      <c r="O165" s="63"/>
      <c r="P165" s="173">
        <f>O165*H165</f>
        <v>0</v>
      </c>
      <c r="Q165" s="173">
        <v>0</v>
      </c>
      <c r="R165" s="173">
        <f>Q165*H165</f>
        <v>0</v>
      </c>
      <c r="S165" s="173">
        <v>0</v>
      </c>
      <c r="T165" s="174">
        <f>S165*H165</f>
        <v>0</v>
      </c>
      <c r="U165" s="33"/>
      <c r="V165" s="33"/>
      <c r="W165" s="33"/>
      <c r="X165" s="33"/>
      <c r="Y165" s="33"/>
      <c r="Z165" s="33"/>
      <c r="AA165" s="33"/>
      <c r="AB165" s="33"/>
      <c r="AC165" s="33"/>
      <c r="AD165" s="33"/>
      <c r="AE165" s="33"/>
      <c r="AR165" s="175" t="s">
        <v>118</v>
      </c>
      <c r="AT165" s="175" t="s">
        <v>113</v>
      </c>
      <c r="AU165" s="175" t="s">
        <v>77</v>
      </c>
      <c r="AY165" s="16" t="s">
        <v>112</v>
      </c>
      <c r="BE165" s="176">
        <f>IF(N165="základní",J165,0)</f>
        <v>0</v>
      </c>
      <c r="BF165" s="176">
        <f>IF(N165="snížená",J165,0)</f>
        <v>0</v>
      </c>
      <c r="BG165" s="176">
        <f>IF(N165="zákl. přenesená",J165,0)</f>
        <v>0</v>
      </c>
      <c r="BH165" s="176">
        <f>IF(N165="sníž. přenesená",J165,0)</f>
        <v>0</v>
      </c>
      <c r="BI165" s="176">
        <f>IF(N165="nulová",J165,0)</f>
        <v>0</v>
      </c>
      <c r="BJ165" s="16" t="s">
        <v>77</v>
      </c>
      <c r="BK165" s="176">
        <f>ROUND(I165*H165,2)</f>
        <v>0</v>
      </c>
      <c r="BL165" s="16" t="s">
        <v>118</v>
      </c>
      <c r="BM165" s="175" t="s">
        <v>221</v>
      </c>
    </row>
    <row r="166" spans="1:65" s="2" customFormat="1" ht="19.5">
      <c r="A166" s="33"/>
      <c r="B166" s="34"/>
      <c r="C166" s="35"/>
      <c r="D166" s="177" t="s">
        <v>120</v>
      </c>
      <c r="E166" s="35"/>
      <c r="F166" s="178" t="s">
        <v>222</v>
      </c>
      <c r="G166" s="35"/>
      <c r="H166" s="35"/>
      <c r="I166" s="179"/>
      <c r="J166" s="35"/>
      <c r="K166" s="35"/>
      <c r="L166" s="38"/>
      <c r="M166" s="180"/>
      <c r="N166" s="181"/>
      <c r="O166" s="63"/>
      <c r="P166" s="63"/>
      <c r="Q166" s="63"/>
      <c r="R166" s="63"/>
      <c r="S166" s="63"/>
      <c r="T166" s="64"/>
      <c r="U166" s="33"/>
      <c r="V166" s="33"/>
      <c r="W166" s="33"/>
      <c r="X166" s="33"/>
      <c r="Y166" s="33"/>
      <c r="Z166" s="33"/>
      <c r="AA166" s="33"/>
      <c r="AB166" s="33"/>
      <c r="AC166" s="33"/>
      <c r="AD166" s="33"/>
      <c r="AE166" s="33"/>
      <c r="AT166" s="16" t="s">
        <v>120</v>
      </c>
      <c r="AU166" s="16" t="s">
        <v>77</v>
      </c>
    </row>
    <row r="167" spans="1:65" s="12" customFormat="1" ht="11.25">
      <c r="B167" s="182"/>
      <c r="C167" s="183"/>
      <c r="D167" s="177" t="s">
        <v>122</v>
      </c>
      <c r="E167" s="184" t="s">
        <v>19</v>
      </c>
      <c r="F167" s="185" t="s">
        <v>223</v>
      </c>
      <c r="G167" s="183"/>
      <c r="H167" s="186">
        <v>4328</v>
      </c>
      <c r="I167" s="187"/>
      <c r="J167" s="183"/>
      <c r="K167" s="183"/>
      <c r="L167" s="188"/>
      <c r="M167" s="189"/>
      <c r="N167" s="190"/>
      <c r="O167" s="190"/>
      <c r="P167" s="190"/>
      <c r="Q167" s="190"/>
      <c r="R167" s="190"/>
      <c r="S167" s="190"/>
      <c r="T167" s="191"/>
      <c r="AT167" s="192" t="s">
        <v>122</v>
      </c>
      <c r="AU167" s="192" t="s">
        <v>77</v>
      </c>
      <c r="AV167" s="12" t="s">
        <v>79</v>
      </c>
      <c r="AW167" s="12" t="s">
        <v>31</v>
      </c>
      <c r="AX167" s="12" t="s">
        <v>69</v>
      </c>
      <c r="AY167" s="192" t="s">
        <v>112</v>
      </c>
    </row>
    <row r="168" spans="1:65" s="13" customFormat="1" ht="11.25">
      <c r="B168" s="193"/>
      <c r="C168" s="194"/>
      <c r="D168" s="177" t="s">
        <v>122</v>
      </c>
      <c r="E168" s="195" t="s">
        <v>19</v>
      </c>
      <c r="F168" s="196" t="s">
        <v>124</v>
      </c>
      <c r="G168" s="194"/>
      <c r="H168" s="197">
        <v>4328</v>
      </c>
      <c r="I168" s="198"/>
      <c r="J168" s="194"/>
      <c r="K168" s="194"/>
      <c r="L168" s="199"/>
      <c r="M168" s="200"/>
      <c r="N168" s="201"/>
      <c r="O168" s="201"/>
      <c r="P168" s="201"/>
      <c r="Q168" s="201"/>
      <c r="R168" s="201"/>
      <c r="S168" s="201"/>
      <c r="T168" s="202"/>
      <c r="AT168" s="203" t="s">
        <v>122</v>
      </c>
      <c r="AU168" s="203" t="s">
        <v>77</v>
      </c>
      <c r="AV168" s="13" t="s">
        <v>118</v>
      </c>
      <c r="AW168" s="13" t="s">
        <v>31</v>
      </c>
      <c r="AX168" s="13" t="s">
        <v>77</v>
      </c>
      <c r="AY168" s="203" t="s">
        <v>112</v>
      </c>
    </row>
    <row r="169" spans="1:65" s="2" customFormat="1" ht="24.2" customHeight="1">
      <c r="A169" s="33"/>
      <c r="B169" s="34"/>
      <c r="C169" s="164" t="s">
        <v>224</v>
      </c>
      <c r="D169" s="164" t="s">
        <v>113</v>
      </c>
      <c r="E169" s="165" t="s">
        <v>225</v>
      </c>
      <c r="F169" s="166" t="s">
        <v>226</v>
      </c>
      <c r="G169" s="167" t="s">
        <v>148</v>
      </c>
      <c r="H169" s="168">
        <v>266.70600000000002</v>
      </c>
      <c r="I169" s="169"/>
      <c r="J169" s="170">
        <f>ROUND(I169*H169,2)</f>
        <v>0</v>
      </c>
      <c r="K169" s="166" t="s">
        <v>117</v>
      </c>
      <c r="L169" s="38"/>
      <c r="M169" s="171" t="s">
        <v>19</v>
      </c>
      <c r="N169" s="172" t="s">
        <v>40</v>
      </c>
      <c r="O169" s="63"/>
      <c r="P169" s="173">
        <f>O169*H169</f>
        <v>0</v>
      </c>
      <c r="Q169" s="173">
        <v>0</v>
      </c>
      <c r="R169" s="173">
        <f>Q169*H169</f>
        <v>0</v>
      </c>
      <c r="S169" s="173">
        <v>0</v>
      </c>
      <c r="T169" s="174">
        <f>S169*H169</f>
        <v>0</v>
      </c>
      <c r="U169" s="33"/>
      <c r="V169" s="33"/>
      <c r="W169" s="33"/>
      <c r="X169" s="33"/>
      <c r="Y169" s="33"/>
      <c r="Z169" s="33"/>
      <c r="AA169" s="33"/>
      <c r="AB169" s="33"/>
      <c r="AC169" s="33"/>
      <c r="AD169" s="33"/>
      <c r="AE169" s="33"/>
      <c r="AR169" s="175" t="s">
        <v>118</v>
      </c>
      <c r="AT169" s="175" t="s">
        <v>113</v>
      </c>
      <c r="AU169" s="175" t="s">
        <v>77</v>
      </c>
      <c r="AY169" s="16" t="s">
        <v>112</v>
      </c>
      <c r="BE169" s="176">
        <f>IF(N169="základní",J169,0)</f>
        <v>0</v>
      </c>
      <c r="BF169" s="176">
        <f>IF(N169="snížená",J169,0)</f>
        <v>0</v>
      </c>
      <c r="BG169" s="176">
        <f>IF(N169="zákl. přenesená",J169,0)</f>
        <v>0</v>
      </c>
      <c r="BH169" s="176">
        <f>IF(N169="sníž. přenesená",J169,0)</f>
        <v>0</v>
      </c>
      <c r="BI169" s="176">
        <f>IF(N169="nulová",J169,0)</f>
        <v>0</v>
      </c>
      <c r="BJ169" s="16" t="s">
        <v>77</v>
      </c>
      <c r="BK169" s="176">
        <f>ROUND(I169*H169,2)</f>
        <v>0</v>
      </c>
      <c r="BL169" s="16" t="s">
        <v>118</v>
      </c>
      <c r="BM169" s="175" t="s">
        <v>227</v>
      </c>
    </row>
    <row r="170" spans="1:65" s="2" customFormat="1" ht="19.5">
      <c r="A170" s="33"/>
      <c r="B170" s="34"/>
      <c r="C170" s="35"/>
      <c r="D170" s="177" t="s">
        <v>120</v>
      </c>
      <c r="E170" s="35"/>
      <c r="F170" s="178" t="s">
        <v>213</v>
      </c>
      <c r="G170" s="35"/>
      <c r="H170" s="35"/>
      <c r="I170" s="179"/>
      <c r="J170" s="35"/>
      <c r="K170" s="35"/>
      <c r="L170" s="38"/>
      <c r="M170" s="180"/>
      <c r="N170" s="181"/>
      <c r="O170" s="63"/>
      <c r="P170" s="63"/>
      <c r="Q170" s="63"/>
      <c r="R170" s="63"/>
      <c r="S170" s="63"/>
      <c r="T170" s="64"/>
      <c r="U170" s="33"/>
      <c r="V170" s="33"/>
      <c r="W170" s="33"/>
      <c r="X170" s="33"/>
      <c r="Y170" s="33"/>
      <c r="Z170" s="33"/>
      <c r="AA170" s="33"/>
      <c r="AB170" s="33"/>
      <c r="AC170" s="33"/>
      <c r="AD170" s="33"/>
      <c r="AE170" s="33"/>
      <c r="AT170" s="16" t="s">
        <v>120</v>
      </c>
      <c r="AU170" s="16" t="s">
        <v>77</v>
      </c>
    </row>
    <row r="171" spans="1:65" s="2" customFormat="1" ht="19.5">
      <c r="A171" s="33"/>
      <c r="B171" s="34"/>
      <c r="C171" s="35"/>
      <c r="D171" s="177" t="s">
        <v>129</v>
      </c>
      <c r="E171" s="35"/>
      <c r="F171" s="178" t="s">
        <v>228</v>
      </c>
      <c r="G171" s="35"/>
      <c r="H171" s="35"/>
      <c r="I171" s="179"/>
      <c r="J171" s="35"/>
      <c r="K171" s="35"/>
      <c r="L171" s="38"/>
      <c r="M171" s="180"/>
      <c r="N171" s="181"/>
      <c r="O171" s="63"/>
      <c r="P171" s="63"/>
      <c r="Q171" s="63"/>
      <c r="R171" s="63"/>
      <c r="S171" s="63"/>
      <c r="T171" s="64"/>
      <c r="U171" s="33"/>
      <c r="V171" s="33"/>
      <c r="W171" s="33"/>
      <c r="X171" s="33"/>
      <c r="Y171" s="33"/>
      <c r="Z171" s="33"/>
      <c r="AA171" s="33"/>
      <c r="AB171" s="33"/>
      <c r="AC171" s="33"/>
      <c r="AD171" s="33"/>
      <c r="AE171" s="33"/>
      <c r="AT171" s="16" t="s">
        <v>129</v>
      </c>
      <c r="AU171" s="16" t="s">
        <v>77</v>
      </c>
    </row>
    <row r="172" spans="1:65" s="12" customFormat="1" ht="11.25">
      <c r="B172" s="182"/>
      <c r="C172" s="183"/>
      <c r="D172" s="177" t="s">
        <v>122</v>
      </c>
      <c r="E172" s="184" t="s">
        <v>19</v>
      </c>
      <c r="F172" s="185" t="s">
        <v>229</v>
      </c>
      <c r="G172" s="183"/>
      <c r="H172" s="186">
        <v>266.70600000000002</v>
      </c>
      <c r="I172" s="187"/>
      <c r="J172" s="183"/>
      <c r="K172" s="183"/>
      <c r="L172" s="188"/>
      <c r="M172" s="189"/>
      <c r="N172" s="190"/>
      <c r="O172" s="190"/>
      <c r="P172" s="190"/>
      <c r="Q172" s="190"/>
      <c r="R172" s="190"/>
      <c r="S172" s="190"/>
      <c r="T172" s="191"/>
      <c r="AT172" s="192" t="s">
        <v>122</v>
      </c>
      <c r="AU172" s="192" t="s">
        <v>77</v>
      </c>
      <c r="AV172" s="12" t="s">
        <v>79</v>
      </c>
      <c r="AW172" s="12" t="s">
        <v>31</v>
      </c>
      <c r="AX172" s="12" t="s">
        <v>69</v>
      </c>
      <c r="AY172" s="192" t="s">
        <v>112</v>
      </c>
    </row>
    <row r="173" spans="1:65" s="13" customFormat="1" ht="11.25">
      <c r="B173" s="193"/>
      <c r="C173" s="194"/>
      <c r="D173" s="177" t="s">
        <v>122</v>
      </c>
      <c r="E173" s="195" t="s">
        <v>19</v>
      </c>
      <c r="F173" s="196" t="s">
        <v>124</v>
      </c>
      <c r="G173" s="194"/>
      <c r="H173" s="197">
        <v>266.70600000000002</v>
      </c>
      <c r="I173" s="198"/>
      <c r="J173" s="194"/>
      <c r="K173" s="194"/>
      <c r="L173" s="199"/>
      <c r="M173" s="200"/>
      <c r="N173" s="201"/>
      <c r="O173" s="201"/>
      <c r="P173" s="201"/>
      <c r="Q173" s="201"/>
      <c r="R173" s="201"/>
      <c r="S173" s="201"/>
      <c r="T173" s="202"/>
      <c r="AT173" s="203" t="s">
        <v>122</v>
      </c>
      <c r="AU173" s="203" t="s">
        <v>77</v>
      </c>
      <c r="AV173" s="13" t="s">
        <v>118</v>
      </c>
      <c r="AW173" s="13" t="s">
        <v>31</v>
      </c>
      <c r="AX173" s="13" t="s">
        <v>77</v>
      </c>
      <c r="AY173" s="203" t="s">
        <v>112</v>
      </c>
    </row>
    <row r="174" spans="1:65" s="2" customFormat="1" ht="55.5" customHeight="1">
      <c r="A174" s="33"/>
      <c r="B174" s="34"/>
      <c r="C174" s="164" t="s">
        <v>230</v>
      </c>
      <c r="D174" s="164" t="s">
        <v>113</v>
      </c>
      <c r="E174" s="165" t="s">
        <v>231</v>
      </c>
      <c r="F174" s="166" t="s">
        <v>232</v>
      </c>
      <c r="G174" s="167" t="s">
        <v>233</v>
      </c>
      <c r="H174" s="168">
        <v>5400</v>
      </c>
      <c r="I174" s="169"/>
      <c r="J174" s="170">
        <f>ROUND(I174*H174,2)</f>
        <v>0</v>
      </c>
      <c r="K174" s="166" t="s">
        <v>117</v>
      </c>
      <c r="L174" s="38"/>
      <c r="M174" s="171" t="s">
        <v>19</v>
      </c>
      <c r="N174" s="172" t="s">
        <v>40</v>
      </c>
      <c r="O174" s="63"/>
      <c r="P174" s="173">
        <f>O174*H174</f>
        <v>0</v>
      </c>
      <c r="Q174" s="173">
        <v>0</v>
      </c>
      <c r="R174" s="173">
        <f>Q174*H174</f>
        <v>0</v>
      </c>
      <c r="S174" s="173">
        <v>0</v>
      </c>
      <c r="T174" s="174">
        <f>S174*H174</f>
        <v>0</v>
      </c>
      <c r="U174" s="33"/>
      <c r="V174" s="33"/>
      <c r="W174" s="33"/>
      <c r="X174" s="33"/>
      <c r="Y174" s="33"/>
      <c r="Z174" s="33"/>
      <c r="AA174" s="33"/>
      <c r="AB174" s="33"/>
      <c r="AC174" s="33"/>
      <c r="AD174" s="33"/>
      <c r="AE174" s="33"/>
      <c r="AR174" s="175" t="s">
        <v>118</v>
      </c>
      <c r="AT174" s="175" t="s">
        <v>113</v>
      </c>
      <c r="AU174" s="175" t="s">
        <v>77</v>
      </c>
      <c r="AY174" s="16" t="s">
        <v>112</v>
      </c>
      <c r="BE174" s="176">
        <f>IF(N174="základní",J174,0)</f>
        <v>0</v>
      </c>
      <c r="BF174" s="176">
        <f>IF(N174="snížená",J174,0)</f>
        <v>0</v>
      </c>
      <c r="BG174" s="176">
        <f>IF(N174="zákl. přenesená",J174,0)</f>
        <v>0</v>
      </c>
      <c r="BH174" s="176">
        <f>IF(N174="sníž. přenesená",J174,0)</f>
        <v>0</v>
      </c>
      <c r="BI174" s="176">
        <f>IF(N174="nulová",J174,0)</f>
        <v>0</v>
      </c>
      <c r="BJ174" s="16" t="s">
        <v>77</v>
      </c>
      <c r="BK174" s="176">
        <f>ROUND(I174*H174,2)</f>
        <v>0</v>
      </c>
      <c r="BL174" s="16" t="s">
        <v>118</v>
      </c>
      <c r="BM174" s="175" t="s">
        <v>234</v>
      </c>
    </row>
    <row r="175" spans="1:65" s="2" customFormat="1" ht="39">
      <c r="A175" s="33"/>
      <c r="B175" s="34"/>
      <c r="C175" s="35"/>
      <c r="D175" s="177" t="s">
        <v>120</v>
      </c>
      <c r="E175" s="35"/>
      <c r="F175" s="178" t="s">
        <v>235</v>
      </c>
      <c r="G175" s="35"/>
      <c r="H175" s="35"/>
      <c r="I175" s="179"/>
      <c r="J175" s="35"/>
      <c r="K175" s="35"/>
      <c r="L175" s="38"/>
      <c r="M175" s="180"/>
      <c r="N175" s="181"/>
      <c r="O175" s="63"/>
      <c r="P175" s="63"/>
      <c r="Q175" s="63"/>
      <c r="R175" s="63"/>
      <c r="S175" s="63"/>
      <c r="T175" s="64"/>
      <c r="U175" s="33"/>
      <c r="V175" s="33"/>
      <c r="W175" s="33"/>
      <c r="X175" s="33"/>
      <c r="Y175" s="33"/>
      <c r="Z175" s="33"/>
      <c r="AA175" s="33"/>
      <c r="AB175" s="33"/>
      <c r="AC175" s="33"/>
      <c r="AD175" s="33"/>
      <c r="AE175" s="33"/>
      <c r="AT175" s="16" t="s">
        <v>120</v>
      </c>
      <c r="AU175" s="16" t="s">
        <v>77</v>
      </c>
    </row>
    <row r="176" spans="1:65" s="2" customFormat="1" ht="19.5">
      <c r="A176" s="33"/>
      <c r="B176" s="34"/>
      <c r="C176" s="35"/>
      <c r="D176" s="177" t="s">
        <v>129</v>
      </c>
      <c r="E176" s="35"/>
      <c r="F176" s="178" t="s">
        <v>236</v>
      </c>
      <c r="G176" s="35"/>
      <c r="H176" s="35"/>
      <c r="I176" s="179"/>
      <c r="J176" s="35"/>
      <c r="K176" s="35"/>
      <c r="L176" s="38"/>
      <c r="M176" s="180"/>
      <c r="N176" s="181"/>
      <c r="O176" s="63"/>
      <c r="P176" s="63"/>
      <c r="Q176" s="63"/>
      <c r="R176" s="63"/>
      <c r="S176" s="63"/>
      <c r="T176" s="64"/>
      <c r="U176" s="33"/>
      <c r="V176" s="33"/>
      <c r="W176" s="33"/>
      <c r="X176" s="33"/>
      <c r="Y176" s="33"/>
      <c r="Z176" s="33"/>
      <c r="AA176" s="33"/>
      <c r="AB176" s="33"/>
      <c r="AC176" s="33"/>
      <c r="AD176" s="33"/>
      <c r="AE176" s="33"/>
      <c r="AT176" s="16" t="s">
        <v>129</v>
      </c>
      <c r="AU176" s="16" t="s">
        <v>77</v>
      </c>
    </row>
    <row r="177" spans="1:65" s="12" customFormat="1" ht="11.25">
      <c r="B177" s="182"/>
      <c r="C177" s="183"/>
      <c r="D177" s="177" t="s">
        <v>122</v>
      </c>
      <c r="E177" s="184" t="s">
        <v>19</v>
      </c>
      <c r="F177" s="185" t="s">
        <v>237</v>
      </c>
      <c r="G177" s="183"/>
      <c r="H177" s="186">
        <v>5400</v>
      </c>
      <c r="I177" s="187"/>
      <c r="J177" s="183"/>
      <c r="K177" s="183"/>
      <c r="L177" s="188"/>
      <c r="M177" s="189"/>
      <c r="N177" s="190"/>
      <c r="O177" s="190"/>
      <c r="P177" s="190"/>
      <c r="Q177" s="190"/>
      <c r="R177" s="190"/>
      <c r="S177" s="190"/>
      <c r="T177" s="191"/>
      <c r="AT177" s="192" t="s">
        <v>122</v>
      </c>
      <c r="AU177" s="192" t="s">
        <v>77</v>
      </c>
      <c r="AV177" s="12" t="s">
        <v>79</v>
      </c>
      <c r="AW177" s="12" t="s">
        <v>31</v>
      </c>
      <c r="AX177" s="12" t="s">
        <v>69</v>
      </c>
      <c r="AY177" s="192" t="s">
        <v>112</v>
      </c>
    </row>
    <row r="178" spans="1:65" s="13" customFormat="1" ht="11.25">
      <c r="B178" s="193"/>
      <c r="C178" s="194"/>
      <c r="D178" s="177" t="s">
        <v>122</v>
      </c>
      <c r="E178" s="195" t="s">
        <v>19</v>
      </c>
      <c r="F178" s="196" t="s">
        <v>124</v>
      </c>
      <c r="G178" s="194"/>
      <c r="H178" s="197">
        <v>5400</v>
      </c>
      <c r="I178" s="198"/>
      <c r="J178" s="194"/>
      <c r="K178" s="194"/>
      <c r="L178" s="199"/>
      <c r="M178" s="200"/>
      <c r="N178" s="201"/>
      <c r="O178" s="201"/>
      <c r="P178" s="201"/>
      <c r="Q178" s="201"/>
      <c r="R178" s="201"/>
      <c r="S178" s="201"/>
      <c r="T178" s="202"/>
      <c r="AT178" s="203" t="s">
        <v>122</v>
      </c>
      <c r="AU178" s="203" t="s">
        <v>77</v>
      </c>
      <c r="AV178" s="13" t="s">
        <v>118</v>
      </c>
      <c r="AW178" s="13" t="s">
        <v>31</v>
      </c>
      <c r="AX178" s="13" t="s">
        <v>77</v>
      </c>
      <c r="AY178" s="203" t="s">
        <v>112</v>
      </c>
    </row>
    <row r="179" spans="1:65" s="2" customFormat="1" ht="16.5" customHeight="1">
      <c r="A179" s="33"/>
      <c r="B179" s="34"/>
      <c r="C179" s="204" t="s">
        <v>7</v>
      </c>
      <c r="D179" s="204" t="s">
        <v>154</v>
      </c>
      <c r="E179" s="205" t="s">
        <v>238</v>
      </c>
      <c r="F179" s="206" t="s">
        <v>239</v>
      </c>
      <c r="G179" s="207" t="s">
        <v>233</v>
      </c>
      <c r="H179" s="208">
        <v>5400</v>
      </c>
      <c r="I179" s="359">
        <v>0</v>
      </c>
      <c r="J179" s="210">
        <f>ROUND(I179*H179,2)</f>
        <v>0</v>
      </c>
      <c r="K179" s="206" t="s">
        <v>19</v>
      </c>
      <c r="L179" s="211"/>
      <c r="M179" s="212" t="s">
        <v>19</v>
      </c>
      <c r="N179" s="213" t="s">
        <v>40</v>
      </c>
      <c r="O179" s="63"/>
      <c r="P179" s="173">
        <f>O179*H179</f>
        <v>0</v>
      </c>
      <c r="Q179" s="173">
        <v>4.9390000000000003E-2</v>
      </c>
      <c r="R179" s="173">
        <f>Q179*H179</f>
        <v>266.70600000000002</v>
      </c>
      <c r="S179" s="173">
        <v>0</v>
      </c>
      <c r="T179" s="174">
        <f>S179*H179</f>
        <v>0</v>
      </c>
      <c r="U179" s="33"/>
      <c r="V179" s="33"/>
      <c r="W179" s="33"/>
      <c r="X179" s="33"/>
      <c r="Y179" s="33"/>
      <c r="Z179" s="33"/>
      <c r="AA179" s="33"/>
      <c r="AB179" s="33"/>
      <c r="AC179" s="33"/>
      <c r="AD179" s="33"/>
      <c r="AE179" s="33"/>
      <c r="AR179" s="175" t="s">
        <v>157</v>
      </c>
      <c r="AT179" s="175" t="s">
        <v>154</v>
      </c>
      <c r="AU179" s="175" t="s">
        <v>77</v>
      </c>
      <c r="AY179" s="16" t="s">
        <v>112</v>
      </c>
      <c r="BE179" s="176">
        <f>IF(N179="základní",J179,0)</f>
        <v>0</v>
      </c>
      <c r="BF179" s="176">
        <f>IF(N179="snížená",J179,0)</f>
        <v>0</v>
      </c>
      <c r="BG179" s="176">
        <f>IF(N179="zákl. přenesená",J179,0)</f>
        <v>0</v>
      </c>
      <c r="BH179" s="176">
        <f>IF(N179="sníž. přenesená",J179,0)</f>
        <v>0</v>
      </c>
      <c r="BI179" s="176">
        <f>IF(N179="nulová",J179,0)</f>
        <v>0</v>
      </c>
      <c r="BJ179" s="16" t="s">
        <v>77</v>
      </c>
      <c r="BK179" s="176">
        <f>ROUND(I179*H179,2)</f>
        <v>0</v>
      </c>
      <c r="BL179" s="16" t="s">
        <v>118</v>
      </c>
      <c r="BM179" s="175" t="s">
        <v>240</v>
      </c>
    </row>
    <row r="180" spans="1:65" s="2" customFormat="1" ht="19.5">
      <c r="A180" s="33"/>
      <c r="B180" s="34"/>
      <c r="C180" s="35"/>
      <c r="D180" s="177" t="s">
        <v>129</v>
      </c>
      <c r="E180" s="35"/>
      <c r="F180" s="178" t="s">
        <v>241</v>
      </c>
      <c r="G180" s="35"/>
      <c r="H180" s="35"/>
      <c r="I180" s="179"/>
      <c r="J180" s="35"/>
      <c r="K180" s="35"/>
      <c r="L180" s="38"/>
      <c r="M180" s="180"/>
      <c r="N180" s="181"/>
      <c r="O180" s="63"/>
      <c r="P180" s="63"/>
      <c r="Q180" s="63"/>
      <c r="R180" s="63"/>
      <c r="S180" s="63"/>
      <c r="T180" s="64"/>
      <c r="U180" s="33"/>
      <c r="V180" s="33"/>
      <c r="W180" s="33"/>
      <c r="X180" s="33"/>
      <c r="Y180" s="33"/>
      <c r="Z180" s="33"/>
      <c r="AA180" s="33"/>
      <c r="AB180" s="33"/>
      <c r="AC180" s="33"/>
      <c r="AD180" s="33"/>
      <c r="AE180" s="33"/>
      <c r="AT180" s="16" t="s">
        <v>129</v>
      </c>
      <c r="AU180" s="16" t="s">
        <v>77</v>
      </c>
    </row>
    <row r="181" spans="1:65" s="12" customFormat="1" ht="11.25">
      <c r="B181" s="182"/>
      <c r="C181" s="183"/>
      <c r="D181" s="177" t="s">
        <v>122</v>
      </c>
      <c r="E181" s="184" t="s">
        <v>19</v>
      </c>
      <c r="F181" s="185" t="s">
        <v>242</v>
      </c>
      <c r="G181" s="183"/>
      <c r="H181" s="186">
        <v>5400</v>
      </c>
      <c r="I181" s="187"/>
      <c r="J181" s="183"/>
      <c r="K181" s="183"/>
      <c r="L181" s="188"/>
      <c r="M181" s="189"/>
      <c r="N181" s="190"/>
      <c r="O181" s="190"/>
      <c r="P181" s="190"/>
      <c r="Q181" s="190"/>
      <c r="R181" s="190"/>
      <c r="S181" s="190"/>
      <c r="T181" s="191"/>
      <c r="AT181" s="192" t="s">
        <v>122</v>
      </c>
      <c r="AU181" s="192" t="s">
        <v>77</v>
      </c>
      <c r="AV181" s="12" t="s">
        <v>79</v>
      </c>
      <c r="AW181" s="12" t="s">
        <v>31</v>
      </c>
      <c r="AX181" s="12" t="s">
        <v>69</v>
      </c>
      <c r="AY181" s="192" t="s">
        <v>112</v>
      </c>
    </row>
    <row r="182" spans="1:65" s="13" customFormat="1" ht="11.25">
      <c r="B182" s="193"/>
      <c r="C182" s="194"/>
      <c r="D182" s="177" t="s">
        <v>122</v>
      </c>
      <c r="E182" s="195" t="s">
        <v>19</v>
      </c>
      <c r="F182" s="196" t="s">
        <v>124</v>
      </c>
      <c r="G182" s="194"/>
      <c r="H182" s="197">
        <v>5400</v>
      </c>
      <c r="I182" s="198"/>
      <c r="J182" s="194"/>
      <c r="K182" s="194"/>
      <c r="L182" s="199"/>
      <c r="M182" s="200"/>
      <c r="N182" s="201"/>
      <c r="O182" s="201"/>
      <c r="P182" s="201"/>
      <c r="Q182" s="201"/>
      <c r="R182" s="201"/>
      <c r="S182" s="201"/>
      <c r="T182" s="202"/>
      <c r="AT182" s="203" t="s">
        <v>122</v>
      </c>
      <c r="AU182" s="203" t="s">
        <v>77</v>
      </c>
      <c r="AV182" s="13" t="s">
        <v>118</v>
      </c>
      <c r="AW182" s="13" t="s">
        <v>31</v>
      </c>
      <c r="AX182" s="13" t="s">
        <v>77</v>
      </c>
      <c r="AY182" s="203" t="s">
        <v>112</v>
      </c>
    </row>
    <row r="183" spans="1:65" s="2" customFormat="1" ht="24.2" customHeight="1">
      <c r="A183" s="33"/>
      <c r="B183" s="34"/>
      <c r="C183" s="164" t="s">
        <v>243</v>
      </c>
      <c r="D183" s="164" t="s">
        <v>113</v>
      </c>
      <c r="E183" s="165" t="s">
        <v>244</v>
      </c>
      <c r="F183" s="166" t="s">
        <v>245</v>
      </c>
      <c r="G183" s="167" t="s">
        <v>233</v>
      </c>
      <c r="H183" s="168">
        <v>5400</v>
      </c>
      <c r="I183" s="169"/>
      <c r="J183" s="170">
        <f>ROUND(I183*H183,2)</f>
        <v>0</v>
      </c>
      <c r="K183" s="166" t="s">
        <v>117</v>
      </c>
      <c r="L183" s="38"/>
      <c r="M183" s="171" t="s">
        <v>19</v>
      </c>
      <c r="N183" s="172" t="s">
        <v>40</v>
      </c>
      <c r="O183" s="63"/>
      <c r="P183" s="173">
        <f>O183*H183</f>
        <v>0</v>
      </c>
      <c r="Q183" s="173">
        <v>0</v>
      </c>
      <c r="R183" s="173">
        <f>Q183*H183</f>
        <v>0</v>
      </c>
      <c r="S183" s="173">
        <v>0</v>
      </c>
      <c r="T183" s="174">
        <f>S183*H183</f>
        <v>0</v>
      </c>
      <c r="U183" s="33"/>
      <c r="V183" s="33"/>
      <c r="W183" s="33"/>
      <c r="X183" s="33"/>
      <c r="Y183" s="33"/>
      <c r="Z183" s="33"/>
      <c r="AA183" s="33"/>
      <c r="AB183" s="33"/>
      <c r="AC183" s="33"/>
      <c r="AD183" s="33"/>
      <c r="AE183" s="33"/>
      <c r="AR183" s="175" t="s">
        <v>118</v>
      </c>
      <c r="AT183" s="175" t="s">
        <v>113</v>
      </c>
      <c r="AU183" s="175" t="s">
        <v>77</v>
      </c>
      <c r="AY183" s="16" t="s">
        <v>112</v>
      </c>
      <c r="BE183" s="176">
        <f>IF(N183="základní",J183,0)</f>
        <v>0</v>
      </c>
      <c r="BF183" s="176">
        <f>IF(N183="snížená",J183,0)</f>
        <v>0</v>
      </c>
      <c r="BG183" s="176">
        <f>IF(N183="zákl. přenesená",J183,0)</f>
        <v>0</v>
      </c>
      <c r="BH183" s="176">
        <f>IF(N183="sníž. přenesená",J183,0)</f>
        <v>0</v>
      </c>
      <c r="BI183" s="176">
        <f>IF(N183="nulová",J183,0)</f>
        <v>0</v>
      </c>
      <c r="BJ183" s="16" t="s">
        <v>77</v>
      </c>
      <c r="BK183" s="176">
        <f>ROUND(I183*H183,2)</f>
        <v>0</v>
      </c>
      <c r="BL183" s="16" t="s">
        <v>118</v>
      </c>
      <c r="BM183" s="175" t="s">
        <v>246</v>
      </c>
    </row>
    <row r="184" spans="1:65" s="12" customFormat="1" ht="11.25">
      <c r="B184" s="182"/>
      <c r="C184" s="183"/>
      <c r="D184" s="177" t="s">
        <v>122</v>
      </c>
      <c r="E184" s="184" t="s">
        <v>19</v>
      </c>
      <c r="F184" s="185" t="s">
        <v>247</v>
      </c>
      <c r="G184" s="183"/>
      <c r="H184" s="186">
        <v>5400</v>
      </c>
      <c r="I184" s="187"/>
      <c r="J184" s="183"/>
      <c r="K184" s="183"/>
      <c r="L184" s="188"/>
      <c r="M184" s="189"/>
      <c r="N184" s="190"/>
      <c r="O184" s="190"/>
      <c r="P184" s="190"/>
      <c r="Q184" s="190"/>
      <c r="R184" s="190"/>
      <c r="S184" s="190"/>
      <c r="T184" s="191"/>
      <c r="AT184" s="192" t="s">
        <v>122</v>
      </c>
      <c r="AU184" s="192" t="s">
        <v>77</v>
      </c>
      <c r="AV184" s="12" t="s">
        <v>79</v>
      </c>
      <c r="AW184" s="12" t="s">
        <v>31</v>
      </c>
      <c r="AX184" s="12" t="s">
        <v>69</v>
      </c>
      <c r="AY184" s="192" t="s">
        <v>112</v>
      </c>
    </row>
    <row r="185" spans="1:65" s="13" customFormat="1" ht="11.25">
      <c r="B185" s="193"/>
      <c r="C185" s="194"/>
      <c r="D185" s="177" t="s">
        <v>122</v>
      </c>
      <c r="E185" s="195" t="s">
        <v>19</v>
      </c>
      <c r="F185" s="196" t="s">
        <v>124</v>
      </c>
      <c r="G185" s="194"/>
      <c r="H185" s="197">
        <v>5400</v>
      </c>
      <c r="I185" s="198"/>
      <c r="J185" s="194"/>
      <c r="K185" s="194"/>
      <c r="L185" s="199"/>
      <c r="M185" s="200"/>
      <c r="N185" s="201"/>
      <c r="O185" s="201"/>
      <c r="P185" s="201"/>
      <c r="Q185" s="201"/>
      <c r="R185" s="201"/>
      <c r="S185" s="201"/>
      <c r="T185" s="202"/>
      <c r="AT185" s="203" t="s">
        <v>122</v>
      </c>
      <c r="AU185" s="203" t="s">
        <v>77</v>
      </c>
      <c r="AV185" s="13" t="s">
        <v>118</v>
      </c>
      <c r="AW185" s="13" t="s">
        <v>31</v>
      </c>
      <c r="AX185" s="13" t="s">
        <v>77</v>
      </c>
      <c r="AY185" s="203" t="s">
        <v>112</v>
      </c>
    </row>
    <row r="186" spans="1:65" s="2" customFormat="1" ht="62.65" customHeight="1">
      <c r="A186" s="33"/>
      <c r="B186" s="34"/>
      <c r="C186" s="164" t="s">
        <v>248</v>
      </c>
      <c r="D186" s="164" t="s">
        <v>113</v>
      </c>
      <c r="E186" s="165" t="s">
        <v>249</v>
      </c>
      <c r="F186" s="166" t="s">
        <v>250</v>
      </c>
      <c r="G186" s="167" t="s">
        <v>148</v>
      </c>
      <c r="H186" s="168">
        <v>262.64</v>
      </c>
      <c r="I186" s="169"/>
      <c r="J186" s="170">
        <f>ROUND(I186*H186,2)</f>
        <v>0</v>
      </c>
      <c r="K186" s="166" t="s">
        <v>117</v>
      </c>
      <c r="L186" s="38"/>
      <c r="M186" s="171" t="s">
        <v>19</v>
      </c>
      <c r="N186" s="172" t="s">
        <v>40</v>
      </c>
      <c r="O186" s="63"/>
      <c r="P186" s="173">
        <f>O186*H186</f>
        <v>0</v>
      </c>
      <c r="Q186" s="173">
        <v>0</v>
      </c>
      <c r="R186" s="173">
        <f>Q186*H186</f>
        <v>0</v>
      </c>
      <c r="S186" s="173">
        <v>0</v>
      </c>
      <c r="T186" s="174">
        <f>S186*H186</f>
        <v>0</v>
      </c>
      <c r="U186" s="33"/>
      <c r="V186" s="33"/>
      <c r="W186" s="33"/>
      <c r="X186" s="33"/>
      <c r="Y186" s="33"/>
      <c r="Z186" s="33"/>
      <c r="AA186" s="33"/>
      <c r="AB186" s="33"/>
      <c r="AC186" s="33"/>
      <c r="AD186" s="33"/>
      <c r="AE186" s="33"/>
      <c r="AR186" s="175" t="s">
        <v>118</v>
      </c>
      <c r="AT186" s="175" t="s">
        <v>113</v>
      </c>
      <c r="AU186" s="175" t="s">
        <v>77</v>
      </c>
      <c r="AY186" s="16" t="s">
        <v>112</v>
      </c>
      <c r="BE186" s="176">
        <f>IF(N186="základní",J186,0)</f>
        <v>0</v>
      </c>
      <c r="BF186" s="176">
        <f>IF(N186="snížená",J186,0)</f>
        <v>0</v>
      </c>
      <c r="BG186" s="176">
        <f>IF(N186="zákl. přenesená",J186,0)</f>
        <v>0</v>
      </c>
      <c r="BH186" s="176">
        <f>IF(N186="sníž. přenesená",J186,0)</f>
        <v>0</v>
      </c>
      <c r="BI186" s="176">
        <f>IF(N186="nulová",J186,0)</f>
        <v>0</v>
      </c>
      <c r="BJ186" s="16" t="s">
        <v>77</v>
      </c>
      <c r="BK186" s="176">
        <f>ROUND(I186*H186,2)</f>
        <v>0</v>
      </c>
      <c r="BL186" s="16" t="s">
        <v>118</v>
      </c>
      <c r="BM186" s="175" t="s">
        <v>251</v>
      </c>
    </row>
    <row r="187" spans="1:65" s="2" customFormat="1" ht="39">
      <c r="A187" s="33"/>
      <c r="B187" s="34"/>
      <c r="C187" s="35"/>
      <c r="D187" s="177" t="s">
        <v>120</v>
      </c>
      <c r="E187" s="35"/>
      <c r="F187" s="178" t="s">
        <v>150</v>
      </c>
      <c r="G187" s="35"/>
      <c r="H187" s="35"/>
      <c r="I187" s="179"/>
      <c r="J187" s="35"/>
      <c r="K187" s="35"/>
      <c r="L187" s="38"/>
      <c r="M187" s="180"/>
      <c r="N187" s="181"/>
      <c r="O187" s="63"/>
      <c r="P187" s="63"/>
      <c r="Q187" s="63"/>
      <c r="R187" s="63"/>
      <c r="S187" s="63"/>
      <c r="T187" s="64"/>
      <c r="U187" s="33"/>
      <c r="V187" s="33"/>
      <c r="W187" s="33"/>
      <c r="X187" s="33"/>
      <c r="Y187" s="33"/>
      <c r="Z187" s="33"/>
      <c r="AA187" s="33"/>
      <c r="AB187" s="33"/>
      <c r="AC187" s="33"/>
      <c r="AD187" s="33"/>
      <c r="AE187" s="33"/>
      <c r="AT187" s="16" t="s">
        <v>120</v>
      </c>
      <c r="AU187" s="16" t="s">
        <v>77</v>
      </c>
    </row>
    <row r="188" spans="1:65" s="2" customFormat="1" ht="19.5">
      <c r="A188" s="33"/>
      <c r="B188" s="34"/>
      <c r="C188" s="35"/>
      <c r="D188" s="177" t="s">
        <v>129</v>
      </c>
      <c r="E188" s="35"/>
      <c r="F188" s="178" t="s">
        <v>151</v>
      </c>
      <c r="G188" s="35"/>
      <c r="H188" s="35"/>
      <c r="I188" s="179"/>
      <c r="J188" s="35"/>
      <c r="K188" s="35"/>
      <c r="L188" s="38"/>
      <c r="M188" s="180"/>
      <c r="N188" s="181"/>
      <c r="O188" s="63"/>
      <c r="P188" s="63"/>
      <c r="Q188" s="63"/>
      <c r="R188" s="63"/>
      <c r="S188" s="63"/>
      <c r="T188" s="64"/>
      <c r="U188" s="33"/>
      <c r="V188" s="33"/>
      <c r="W188" s="33"/>
      <c r="X188" s="33"/>
      <c r="Y188" s="33"/>
      <c r="Z188" s="33"/>
      <c r="AA188" s="33"/>
      <c r="AB188" s="33"/>
      <c r="AC188" s="33"/>
      <c r="AD188" s="33"/>
      <c r="AE188" s="33"/>
      <c r="AT188" s="16" t="s">
        <v>129</v>
      </c>
      <c r="AU188" s="16" t="s">
        <v>77</v>
      </c>
    </row>
    <row r="189" spans="1:65" s="12" customFormat="1" ht="11.25">
      <c r="B189" s="182"/>
      <c r="C189" s="183"/>
      <c r="D189" s="177" t="s">
        <v>122</v>
      </c>
      <c r="E189" s="184" t="s">
        <v>19</v>
      </c>
      <c r="F189" s="185" t="s">
        <v>252</v>
      </c>
      <c r="G189" s="183"/>
      <c r="H189" s="186">
        <v>262.64</v>
      </c>
      <c r="I189" s="187"/>
      <c r="J189" s="183"/>
      <c r="K189" s="183"/>
      <c r="L189" s="188"/>
      <c r="M189" s="189"/>
      <c r="N189" s="190"/>
      <c r="O189" s="190"/>
      <c r="P189" s="190"/>
      <c r="Q189" s="190"/>
      <c r="R189" s="190"/>
      <c r="S189" s="190"/>
      <c r="T189" s="191"/>
      <c r="AT189" s="192" t="s">
        <v>122</v>
      </c>
      <c r="AU189" s="192" t="s">
        <v>77</v>
      </c>
      <c r="AV189" s="12" t="s">
        <v>79</v>
      </c>
      <c r="AW189" s="12" t="s">
        <v>31</v>
      </c>
      <c r="AX189" s="12" t="s">
        <v>69</v>
      </c>
      <c r="AY189" s="192" t="s">
        <v>112</v>
      </c>
    </row>
    <row r="190" spans="1:65" s="13" customFormat="1" ht="11.25">
      <c r="B190" s="193"/>
      <c r="C190" s="194"/>
      <c r="D190" s="177" t="s">
        <v>122</v>
      </c>
      <c r="E190" s="195" t="s">
        <v>19</v>
      </c>
      <c r="F190" s="196" t="s">
        <v>124</v>
      </c>
      <c r="G190" s="194"/>
      <c r="H190" s="197">
        <v>262.64</v>
      </c>
      <c r="I190" s="198"/>
      <c r="J190" s="194"/>
      <c r="K190" s="194"/>
      <c r="L190" s="199"/>
      <c r="M190" s="200"/>
      <c r="N190" s="201"/>
      <c r="O190" s="201"/>
      <c r="P190" s="201"/>
      <c r="Q190" s="201"/>
      <c r="R190" s="201"/>
      <c r="S190" s="201"/>
      <c r="T190" s="202"/>
      <c r="AT190" s="203" t="s">
        <v>122</v>
      </c>
      <c r="AU190" s="203" t="s">
        <v>77</v>
      </c>
      <c r="AV190" s="13" t="s">
        <v>118</v>
      </c>
      <c r="AW190" s="13" t="s">
        <v>31</v>
      </c>
      <c r="AX190" s="13" t="s">
        <v>77</v>
      </c>
      <c r="AY190" s="203" t="s">
        <v>112</v>
      </c>
    </row>
    <row r="191" spans="1:65" s="2" customFormat="1" ht="37.9" customHeight="1">
      <c r="A191" s="33"/>
      <c r="B191" s="34"/>
      <c r="C191" s="164" t="s">
        <v>253</v>
      </c>
      <c r="D191" s="164" t="s">
        <v>113</v>
      </c>
      <c r="E191" s="165" t="s">
        <v>254</v>
      </c>
      <c r="F191" s="166" t="s">
        <v>255</v>
      </c>
      <c r="G191" s="167" t="s">
        <v>256</v>
      </c>
      <c r="H191" s="168">
        <v>2640</v>
      </c>
      <c r="I191" s="169"/>
      <c r="J191" s="170">
        <f>ROUND(I191*H191,2)</f>
        <v>0</v>
      </c>
      <c r="K191" s="166" t="s">
        <v>117</v>
      </c>
      <c r="L191" s="38"/>
      <c r="M191" s="171" t="s">
        <v>19</v>
      </c>
      <c r="N191" s="172" t="s">
        <v>40</v>
      </c>
      <c r="O191" s="63"/>
      <c r="P191" s="173">
        <f>O191*H191</f>
        <v>0</v>
      </c>
      <c r="Q191" s="173">
        <v>0</v>
      </c>
      <c r="R191" s="173">
        <f>Q191*H191</f>
        <v>0</v>
      </c>
      <c r="S191" s="173">
        <v>0</v>
      </c>
      <c r="T191" s="174">
        <f>S191*H191</f>
        <v>0</v>
      </c>
      <c r="U191" s="33"/>
      <c r="V191" s="33"/>
      <c r="W191" s="33"/>
      <c r="X191" s="33"/>
      <c r="Y191" s="33"/>
      <c r="Z191" s="33"/>
      <c r="AA191" s="33"/>
      <c r="AB191" s="33"/>
      <c r="AC191" s="33"/>
      <c r="AD191" s="33"/>
      <c r="AE191" s="33"/>
      <c r="AR191" s="175" t="s">
        <v>118</v>
      </c>
      <c r="AT191" s="175" t="s">
        <v>113</v>
      </c>
      <c r="AU191" s="175" t="s">
        <v>77</v>
      </c>
      <c r="AY191" s="16" t="s">
        <v>112</v>
      </c>
      <c r="BE191" s="176">
        <f>IF(N191="základní",J191,0)</f>
        <v>0</v>
      </c>
      <c r="BF191" s="176">
        <f>IF(N191="snížená",J191,0)</f>
        <v>0</v>
      </c>
      <c r="BG191" s="176">
        <f>IF(N191="zákl. přenesená",J191,0)</f>
        <v>0</v>
      </c>
      <c r="BH191" s="176">
        <f>IF(N191="sníž. přenesená",J191,0)</f>
        <v>0</v>
      </c>
      <c r="BI191" s="176">
        <f>IF(N191="nulová",J191,0)</f>
        <v>0</v>
      </c>
      <c r="BJ191" s="16" t="s">
        <v>77</v>
      </c>
      <c r="BK191" s="176">
        <f>ROUND(I191*H191,2)</f>
        <v>0</v>
      </c>
      <c r="BL191" s="16" t="s">
        <v>118</v>
      </c>
      <c r="BM191" s="175" t="s">
        <v>257</v>
      </c>
    </row>
    <row r="192" spans="1:65" s="2" customFormat="1" ht="29.25">
      <c r="A192" s="33"/>
      <c r="B192" s="34"/>
      <c r="C192" s="35"/>
      <c r="D192" s="177" t="s">
        <v>120</v>
      </c>
      <c r="E192" s="35"/>
      <c r="F192" s="178" t="s">
        <v>258</v>
      </c>
      <c r="G192" s="35"/>
      <c r="H192" s="35"/>
      <c r="I192" s="179"/>
      <c r="J192" s="35"/>
      <c r="K192" s="35"/>
      <c r="L192" s="38"/>
      <c r="M192" s="180"/>
      <c r="N192" s="181"/>
      <c r="O192" s="63"/>
      <c r="P192" s="63"/>
      <c r="Q192" s="63"/>
      <c r="R192" s="63"/>
      <c r="S192" s="63"/>
      <c r="T192" s="64"/>
      <c r="U192" s="33"/>
      <c r="V192" s="33"/>
      <c r="W192" s="33"/>
      <c r="X192" s="33"/>
      <c r="Y192" s="33"/>
      <c r="Z192" s="33"/>
      <c r="AA192" s="33"/>
      <c r="AB192" s="33"/>
      <c r="AC192" s="33"/>
      <c r="AD192" s="33"/>
      <c r="AE192" s="33"/>
      <c r="AT192" s="16" t="s">
        <v>120</v>
      </c>
      <c r="AU192" s="16" t="s">
        <v>77</v>
      </c>
    </row>
    <row r="193" spans="1:65" s="12" customFormat="1" ht="11.25">
      <c r="B193" s="182"/>
      <c r="C193" s="183"/>
      <c r="D193" s="177" t="s">
        <v>122</v>
      </c>
      <c r="E193" s="184" t="s">
        <v>19</v>
      </c>
      <c r="F193" s="185" t="s">
        <v>259</v>
      </c>
      <c r="G193" s="183"/>
      <c r="H193" s="186">
        <v>2640</v>
      </c>
      <c r="I193" s="187"/>
      <c r="J193" s="183"/>
      <c r="K193" s="183"/>
      <c r="L193" s="188"/>
      <c r="M193" s="189"/>
      <c r="N193" s="190"/>
      <c r="O193" s="190"/>
      <c r="P193" s="190"/>
      <c r="Q193" s="190"/>
      <c r="R193" s="190"/>
      <c r="S193" s="190"/>
      <c r="T193" s="191"/>
      <c r="AT193" s="192" t="s">
        <v>122</v>
      </c>
      <c r="AU193" s="192" t="s">
        <v>77</v>
      </c>
      <c r="AV193" s="12" t="s">
        <v>79</v>
      </c>
      <c r="AW193" s="12" t="s">
        <v>31</v>
      </c>
      <c r="AX193" s="12" t="s">
        <v>69</v>
      </c>
      <c r="AY193" s="192" t="s">
        <v>112</v>
      </c>
    </row>
    <row r="194" spans="1:65" s="13" customFormat="1" ht="11.25">
      <c r="B194" s="193"/>
      <c r="C194" s="194"/>
      <c r="D194" s="177" t="s">
        <v>122</v>
      </c>
      <c r="E194" s="195" t="s">
        <v>19</v>
      </c>
      <c r="F194" s="196" t="s">
        <v>124</v>
      </c>
      <c r="G194" s="194"/>
      <c r="H194" s="197">
        <v>2640</v>
      </c>
      <c r="I194" s="198"/>
      <c r="J194" s="194"/>
      <c r="K194" s="194"/>
      <c r="L194" s="199"/>
      <c r="M194" s="200"/>
      <c r="N194" s="201"/>
      <c r="O194" s="201"/>
      <c r="P194" s="201"/>
      <c r="Q194" s="201"/>
      <c r="R194" s="201"/>
      <c r="S194" s="201"/>
      <c r="T194" s="202"/>
      <c r="AT194" s="203" t="s">
        <v>122</v>
      </c>
      <c r="AU194" s="203" t="s">
        <v>77</v>
      </c>
      <c r="AV194" s="13" t="s">
        <v>118</v>
      </c>
      <c r="AW194" s="13" t="s">
        <v>31</v>
      </c>
      <c r="AX194" s="13" t="s">
        <v>77</v>
      </c>
      <c r="AY194" s="203" t="s">
        <v>112</v>
      </c>
    </row>
    <row r="195" spans="1:65" s="2" customFormat="1" ht="16.5" customHeight="1">
      <c r="A195" s="33"/>
      <c r="B195" s="34"/>
      <c r="C195" s="204" t="s">
        <v>260</v>
      </c>
      <c r="D195" s="204" t="s">
        <v>154</v>
      </c>
      <c r="E195" s="205" t="s">
        <v>261</v>
      </c>
      <c r="F195" s="206" t="s">
        <v>262</v>
      </c>
      <c r="G195" s="207" t="s">
        <v>148</v>
      </c>
      <c r="H195" s="208">
        <v>712.8</v>
      </c>
      <c r="I195" s="209"/>
      <c r="J195" s="210">
        <f>ROUND(I195*H195,2)</f>
        <v>0</v>
      </c>
      <c r="K195" s="206" t="s">
        <v>117</v>
      </c>
      <c r="L195" s="211"/>
      <c r="M195" s="212" t="s">
        <v>19</v>
      </c>
      <c r="N195" s="213" t="s">
        <v>40</v>
      </c>
      <c r="O195" s="63"/>
      <c r="P195" s="173">
        <f>O195*H195</f>
        <v>0</v>
      </c>
      <c r="Q195" s="173">
        <v>1</v>
      </c>
      <c r="R195" s="173">
        <f>Q195*H195</f>
        <v>712.8</v>
      </c>
      <c r="S195" s="173">
        <v>0</v>
      </c>
      <c r="T195" s="174">
        <f>S195*H195</f>
        <v>0</v>
      </c>
      <c r="U195" s="33"/>
      <c r="V195" s="33"/>
      <c r="W195" s="33"/>
      <c r="X195" s="33"/>
      <c r="Y195" s="33"/>
      <c r="Z195" s="33"/>
      <c r="AA195" s="33"/>
      <c r="AB195" s="33"/>
      <c r="AC195" s="33"/>
      <c r="AD195" s="33"/>
      <c r="AE195" s="33"/>
      <c r="AR195" s="175" t="s">
        <v>157</v>
      </c>
      <c r="AT195" s="175" t="s">
        <v>154</v>
      </c>
      <c r="AU195" s="175" t="s">
        <v>77</v>
      </c>
      <c r="AY195" s="16" t="s">
        <v>112</v>
      </c>
      <c r="BE195" s="176">
        <f>IF(N195="základní",J195,0)</f>
        <v>0</v>
      </c>
      <c r="BF195" s="176">
        <f>IF(N195="snížená",J195,0)</f>
        <v>0</v>
      </c>
      <c r="BG195" s="176">
        <f>IF(N195="zákl. přenesená",J195,0)</f>
        <v>0</v>
      </c>
      <c r="BH195" s="176">
        <f>IF(N195="sníž. přenesená",J195,0)</f>
        <v>0</v>
      </c>
      <c r="BI195" s="176">
        <f>IF(N195="nulová",J195,0)</f>
        <v>0</v>
      </c>
      <c r="BJ195" s="16" t="s">
        <v>77</v>
      </c>
      <c r="BK195" s="176">
        <f>ROUND(I195*H195,2)</f>
        <v>0</v>
      </c>
      <c r="BL195" s="16" t="s">
        <v>118</v>
      </c>
      <c r="BM195" s="175" t="s">
        <v>263</v>
      </c>
    </row>
    <row r="196" spans="1:65" s="12" customFormat="1" ht="11.25">
      <c r="B196" s="182"/>
      <c r="C196" s="183"/>
      <c r="D196" s="177" t="s">
        <v>122</v>
      </c>
      <c r="E196" s="184" t="s">
        <v>19</v>
      </c>
      <c r="F196" s="185" t="s">
        <v>264</v>
      </c>
      <c r="G196" s="183"/>
      <c r="H196" s="186">
        <v>712.8</v>
      </c>
      <c r="I196" s="187"/>
      <c r="J196" s="183"/>
      <c r="K196" s="183"/>
      <c r="L196" s="188"/>
      <c r="M196" s="189"/>
      <c r="N196" s="190"/>
      <c r="O196" s="190"/>
      <c r="P196" s="190"/>
      <c r="Q196" s="190"/>
      <c r="R196" s="190"/>
      <c r="S196" s="190"/>
      <c r="T196" s="191"/>
      <c r="AT196" s="192" t="s">
        <v>122</v>
      </c>
      <c r="AU196" s="192" t="s">
        <v>77</v>
      </c>
      <c r="AV196" s="12" t="s">
        <v>79</v>
      </c>
      <c r="AW196" s="12" t="s">
        <v>31</v>
      </c>
      <c r="AX196" s="12" t="s">
        <v>69</v>
      </c>
      <c r="AY196" s="192" t="s">
        <v>112</v>
      </c>
    </row>
    <row r="197" spans="1:65" s="13" customFormat="1" ht="11.25">
      <c r="B197" s="193"/>
      <c r="C197" s="194"/>
      <c r="D197" s="177" t="s">
        <v>122</v>
      </c>
      <c r="E197" s="195" t="s">
        <v>19</v>
      </c>
      <c r="F197" s="196" t="s">
        <v>124</v>
      </c>
      <c r="G197" s="194"/>
      <c r="H197" s="197">
        <v>712.8</v>
      </c>
      <c r="I197" s="198"/>
      <c r="J197" s="194"/>
      <c r="K197" s="194"/>
      <c r="L197" s="199"/>
      <c r="M197" s="200"/>
      <c r="N197" s="201"/>
      <c r="O197" s="201"/>
      <c r="P197" s="201"/>
      <c r="Q197" s="201"/>
      <c r="R197" s="201"/>
      <c r="S197" s="201"/>
      <c r="T197" s="202"/>
      <c r="AT197" s="203" t="s">
        <v>122</v>
      </c>
      <c r="AU197" s="203" t="s">
        <v>77</v>
      </c>
      <c r="AV197" s="13" t="s">
        <v>118</v>
      </c>
      <c r="AW197" s="13" t="s">
        <v>31</v>
      </c>
      <c r="AX197" s="13" t="s">
        <v>77</v>
      </c>
      <c r="AY197" s="203" t="s">
        <v>112</v>
      </c>
    </row>
    <row r="198" spans="1:65" s="2" customFormat="1" ht="37.9" customHeight="1">
      <c r="A198" s="33"/>
      <c r="B198" s="34"/>
      <c r="C198" s="164" t="s">
        <v>265</v>
      </c>
      <c r="D198" s="164" t="s">
        <v>113</v>
      </c>
      <c r="E198" s="165" t="s">
        <v>266</v>
      </c>
      <c r="F198" s="166" t="s">
        <v>267</v>
      </c>
      <c r="G198" s="167" t="s">
        <v>135</v>
      </c>
      <c r="H198" s="168">
        <v>264</v>
      </c>
      <c r="I198" s="169"/>
      <c r="J198" s="170">
        <f>ROUND(I198*H198,2)</f>
        <v>0</v>
      </c>
      <c r="K198" s="166" t="s">
        <v>117</v>
      </c>
      <c r="L198" s="38"/>
      <c r="M198" s="171" t="s">
        <v>19</v>
      </c>
      <c r="N198" s="172" t="s">
        <v>40</v>
      </c>
      <c r="O198" s="63"/>
      <c r="P198" s="173">
        <f>O198*H198</f>
        <v>0</v>
      </c>
      <c r="Q198" s="173">
        <v>0</v>
      </c>
      <c r="R198" s="173">
        <f>Q198*H198</f>
        <v>0</v>
      </c>
      <c r="S198" s="173">
        <v>0</v>
      </c>
      <c r="T198" s="174">
        <f>S198*H198</f>
        <v>0</v>
      </c>
      <c r="U198" s="33"/>
      <c r="V198" s="33"/>
      <c r="W198" s="33"/>
      <c r="X198" s="33"/>
      <c r="Y198" s="33"/>
      <c r="Z198" s="33"/>
      <c r="AA198" s="33"/>
      <c r="AB198" s="33"/>
      <c r="AC198" s="33"/>
      <c r="AD198" s="33"/>
      <c r="AE198" s="33"/>
      <c r="AR198" s="175" t="s">
        <v>118</v>
      </c>
      <c r="AT198" s="175" t="s">
        <v>113</v>
      </c>
      <c r="AU198" s="175" t="s">
        <v>77</v>
      </c>
      <c r="AY198" s="16" t="s">
        <v>112</v>
      </c>
      <c r="BE198" s="176">
        <f>IF(N198="základní",J198,0)</f>
        <v>0</v>
      </c>
      <c r="BF198" s="176">
        <f>IF(N198="snížená",J198,0)</f>
        <v>0</v>
      </c>
      <c r="BG198" s="176">
        <f>IF(N198="zákl. přenesená",J198,0)</f>
        <v>0</v>
      </c>
      <c r="BH198" s="176">
        <f>IF(N198="sníž. přenesená",J198,0)</f>
        <v>0</v>
      </c>
      <c r="BI198" s="176">
        <f>IF(N198="nulová",J198,0)</f>
        <v>0</v>
      </c>
      <c r="BJ198" s="16" t="s">
        <v>77</v>
      </c>
      <c r="BK198" s="176">
        <f>ROUND(I198*H198,2)</f>
        <v>0</v>
      </c>
      <c r="BL198" s="16" t="s">
        <v>118</v>
      </c>
      <c r="BM198" s="175" t="s">
        <v>268</v>
      </c>
    </row>
    <row r="199" spans="1:65" s="2" customFormat="1" ht="39">
      <c r="A199" s="33"/>
      <c r="B199" s="34"/>
      <c r="C199" s="35"/>
      <c r="D199" s="177" t="s">
        <v>120</v>
      </c>
      <c r="E199" s="35"/>
      <c r="F199" s="178" t="s">
        <v>269</v>
      </c>
      <c r="G199" s="35"/>
      <c r="H199" s="35"/>
      <c r="I199" s="179"/>
      <c r="J199" s="35"/>
      <c r="K199" s="35"/>
      <c r="L199" s="38"/>
      <c r="M199" s="180"/>
      <c r="N199" s="181"/>
      <c r="O199" s="63"/>
      <c r="P199" s="63"/>
      <c r="Q199" s="63"/>
      <c r="R199" s="63"/>
      <c r="S199" s="63"/>
      <c r="T199" s="64"/>
      <c r="U199" s="33"/>
      <c r="V199" s="33"/>
      <c r="W199" s="33"/>
      <c r="X199" s="33"/>
      <c r="Y199" s="33"/>
      <c r="Z199" s="33"/>
      <c r="AA199" s="33"/>
      <c r="AB199" s="33"/>
      <c r="AC199" s="33"/>
      <c r="AD199" s="33"/>
      <c r="AE199" s="33"/>
      <c r="AT199" s="16" t="s">
        <v>120</v>
      </c>
      <c r="AU199" s="16" t="s">
        <v>77</v>
      </c>
    </row>
    <row r="200" spans="1:65" s="12" customFormat="1" ht="11.25">
      <c r="B200" s="182"/>
      <c r="C200" s="183"/>
      <c r="D200" s="177" t="s">
        <v>122</v>
      </c>
      <c r="E200" s="184" t="s">
        <v>19</v>
      </c>
      <c r="F200" s="185" t="s">
        <v>270</v>
      </c>
      <c r="G200" s="183"/>
      <c r="H200" s="186">
        <v>264</v>
      </c>
      <c r="I200" s="187"/>
      <c r="J200" s="183"/>
      <c r="K200" s="183"/>
      <c r="L200" s="188"/>
      <c r="M200" s="189"/>
      <c r="N200" s="190"/>
      <c r="O200" s="190"/>
      <c r="P200" s="190"/>
      <c r="Q200" s="190"/>
      <c r="R200" s="190"/>
      <c r="S200" s="190"/>
      <c r="T200" s="191"/>
      <c r="AT200" s="192" t="s">
        <v>122</v>
      </c>
      <c r="AU200" s="192" t="s">
        <v>77</v>
      </c>
      <c r="AV200" s="12" t="s">
        <v>79</v>
      </c>
      <c r="AW200" s="12" t="s">
        <v>31</v>
      </c>
      <c r="AX200" s="12" t="s">
        <v>69</v>
      </c>
      <c r="AY200" s="192" t="s">
        <v>112</v>
      </c>
    </row>
    <row r="201" spans="1:65" s="13" customFormat="1" ht="11.25">
      <c r="B201" s="193"/>
      <c r="C201" s="194"/>
      <c r="D201" s="177" t="s">
        <v>122</v>
      </c>
      <c r="E201" s="195" t="s">
        <v>19</v>
      </c>
      <c r="F201" s="196" t="s">
        <v>124</v>
      </c>
      <c r="G201" s="194"/>
      <c r="H201" s="197">
        <v>264</v>
      </c>
      <c r="I201" s="198"/>
      <c r="J201" s="194"/>
      <c r="K201" s="194"/>
      <c r="L201" s="199"/>
      <c r="M201" s="200"/>
      <c r="N201" s="201"/>
      <c r="O201" s="201"/>
      <c r="P201" s="201"/>
      <c r="Q201" s="201"/>
      <c r="R201" s="201"/>
      <c r="S201" s="201"/>
      <c r="T201" s="202"/>
      <c r="AT201" s="203" t="s">
        <v>122</v>
      </c>
      <c r="AU201" s="203" t="s">
        <v>77</v>
      </c>
      <c r="AV201" s="13" t="s">
        <v>118</v>
      </c>
      <c r="AW201" s="13" t="s">
        <v>31</v>
      </c>
      <c r="AX201" s="13" t="s">
        <v>77</v>
      </c>
      <c r="AY201" s="203" t="s">
        <v>112</v>
      </c>
    </row>
    <row r="202" spans="1:65" s="2" customFormat="1" ht="55.5" customHeight="1">
      <c r="A202" s="33"/>
      <c r="B202" s="34"/>
      <c r="C202" s="164" t="s">
        <v>271</v>
      </c>
      <c r="D202" s="164" t="s">
        <v>113</v>
      </c>
      <c r="E202" s="165" t="s">
        <v>203</v>
      </c>
      <c r="F202" s="166" t="s">
        <v>204</v>
      </c>
      <c r="G202" s="167" t="s">
        <v>148</v>
      </c>
      <c r="H202" s="168">
        <v>28.446000000000002</v>
      </c>
      <c r="I202" s="169"/>
      <c r="J202" s="170">
        <f>ROUND(I202*H202,2)</f>
        <v>0</v>
      </c>
      <c r="K202" s="166" t="s">
        <v>117</v>
      </c>
      <c r="L202" s="38"/>
      <c r="M202" s="171" t="s">
        <v>19</v>
      </c>
      <c r="N202" s="172" t="s">
        <v>40</v>
      </c>
      <c r="O202" s="63"/>
      <c r="P202" s="173">
        <f>O202*H202</f>
        <v>0</v>
      </c>
      <c r="Q202" s="173">
        <v>0</v>
      </c>
      <c r="R202" s="173">
        <f>Q202*H202</f>
        <v>0</v>
      </c>
      <c r="S202" s="173">
        <v>0</v>
      </c>
      <c r="T202" s="174">
        <f>S202*H202</f>
        <v>0</v>
      </c>
      <c r="U202" s="33"/>
      <c r="V202" s="33"/>
      <c r="W202" s="33"/>
      <c r="X202" s="33"/>
      <c r="Y202" s="33"/>
      <c r="Z202" s="33"/>
      <c r="AA202" s="33"/>
      <c r="AB202" s="33"/>
      <c r="AC202" s="33"/>
      <c r="AD202" s="33"/>
      <c r="AE202" s="33"/>
      <c r="AR202" s="175" t="s">
        <v>118</v>
      </c>
      <c r="AT202" s="175" t="s">
        <v>113</v>
      </c>
      <c r="AU202" s="175" t="s">
        <v>77</v>
      </c>
      <c r="AY202" s="16" t="s">
        <v>112</v>
      </c>
      <c r="BE202" s="176">
        <f>IF(N202="základní",J202,0)</f>
        <v>0</v>
      </c>
      <c r="BF202" s="176">
        <f>IF(N202="snížená",J202,0)</f>
        <v>0</v>
      </c>
      <c r="BG202" s="176">
        <f>IF(N202="zákl. přenesená",J202,0)</f>
        <v>0</v>
      </c>
      <c r="BH202" s="176">
        <f>IF(N202="sníž. přenesená",J202,0)</f>
        <v>0</v>
      </c>
      <c r="BI202" s="176">
        <f>IF(N202="nulová",J202,0)</f>
        <v>0</v>
      </c>
      <c r="BJ202" s="16" t="s">
        <v>77</v>
      </c>
      <c r="BK202" s="176">
        <f>ROUND(I202*H202,2)</f>
        <v>0</v>
      </c>
      <c r="BL202" s="16" t="s">
        <v>118</v>
      </c>
      <c r="BM202" s="175" t="s">
        <v>272</v>
      </c>
    </row>
    <row r="203" spans="1:65" s="2" customFormat="1" ht="39">
      <c r="A203" s="33"/>
      <c r="B203" s="34"/>
      <c r="C203" s="35"/>
      <c r="D203" s="177" t="s">
        <v>120</v>
      </c>
      <c r="E203" s="35"/>
      <c r="F203" s="178" t="s">
        <v>150</v>
      </c>
      <c r="G203" s="35"/>
      <c r="H203" s="35"/>
      <c r="I203" s="179"/>
      <c r="J203" s="35"/>
      <c r="K203" s="35"/>
      <c r="L203" s="38"/>
      <c r="M203" s="180"/>
      <c r="N203" s="181"/>
      <c r="O203" s="63"/>
      <c r="P203" s="63"/>
      <c r="Q203" s="63"/>
      <c r="R203" s="63"/>
      <c r="S203" s="63"/>
      <c r="T203" s="64"/>
      <c r="U203" s="33"/>
      <c r="V203" s="33"/>
      <c r="W203" s="33"/>
      <c r="X203" s="33"/>
      <c r="Y203" s="33"/>
      <c r="Z203" s="33"/>
      <c r="AA203" s="33"/>
      <c r="AB203" s="33"/>
      <c r="AC203" s="33"/>
      <c r="AD203" s="33"/>
      <c r="AE203" s="33"/>
      <c r="AT203" s="16" t="s">
        <v>120</v>
      </c>
      <c r="AU203" s="16" t="s">
        <v>77</v>
      </c>
    </row>
    <row r="204" spans="1:65" s="2" customFormat="1" ht="19.5">
      <c r="A204" s="33"/>
      <c r="B204" s="34"/>
      <c r="C204" s="35"/>
      <c r="D204" s="177" t="s">
        <v>129</v>
      </c>
      <c r="E204" s="35"/>
      <c r="F204" s="178" t="s">
        <v>151</v>
      </c>
      <c r="G204" s="35"/>
      <c r="H204" s="35"/>
      <c r="I204" s="179"/>
      <c r="J204" s="35"/>
      <c r="K204" s="35"/>
      <c r="L204" s="38"/>
      <c r="M204" s="180"/>
      <c r="N204" s="181"/>
      <c r="O204" s="63"/>
      <c r="P204" s="63"/>
      <c r="Q204" s="63"/>
      <c r="R204" s="63"/>
      <c r="S204" s="63"/>
      <c r="T204" s="64"/>
      <c r="U204" s="33"/>
      <c r="V204" s="33"/>
      <c r="W204" s="33"/>
      <c r="X204" s="33"/>
      <c r="Y204" s="33"/>
      <c r="Z204" s="33"/>
      <c r="AA204" s="33"/>
      <c r="AB204" s="33"/>
      <c r="AC204" s="33"/>
      <c r="AD204" s="33"/>
      <c r="AE204" s="33"/>
      <c r="AT204" s="16" t="s">
        <v>129</v>
      </c>
      <c r="AU204" s="16" t="s">
        <v>77</v>
      </c>
    </row>
    <row r="205" spans="1:65" s="12" customFormat="1" ht="11.25">
      <c r="B205" s="182"/>
      <c r="C205" s="183"/>
      <c r="D205" s="177" t="s">
        <v>122</v>
      </c>
      <c r="E205" s="184" t="s">
        <v>19</v>
      </c>
      <c r="F205" s="185" t="s">
        <v>273</v>
      </c>
      <c r="G205" s="183"/>
      <c r="H205" s="186">
        <v>28.446000000000002</v>
      </c>
      <c r="I205" s="187"/>
      <c r="J205" s="183"/>
      <c r="K205" s="183"/>
      <c r="L205" s="188"/>
      <c r="M205" s="189"/>
      <c r="N205" s="190"/>
      <c r="O205" s="190"/>
      <c r="P205" s="190"/>
      <c r="Q205" s="190"/>
      <c r="R205" s="190"/>
      <c r="S205" s="190"/>
      <c r="T205" s="191"/>
      <c r="AT205" s="192" t="s">
        <v>122</v>
      </c>
      <c r="AU205" s="192" t="s">
        <v>77</v>
      </c>
      <c r="AV205" s="12" t="s">
        <v>79</v>
      </c>
      <c r="AW205" s="12" t="s">
        <v>31</v>
      </c>
      <c r="AX205" s="12" t="s">
        <v>69</v>
      </c>
      <c r="AY205" s="192" t="s">
        <v>112</v>
      </c>
    </row>
    <row r="206" spans="1:65" s="13" customFormat="1" ht="11.25">
      <c r="B206" s="193"/>
      <c r="C206" s="194"/>
      <c r="D206" s="177" t="s">
        <v>122</v>
      </c>
      <c r="E206" s="195" t="s">
        <v>19</v>
      </c>
      <c r="F206" s="196" t="s">
        <v>124</v>
      </c>
      <c r="G206" s="194"/>
      <c r="H206" s="197">
        <v>28.446000000000002</v>
      </c>
      <c r="I206" s="198"/>
      <c r="J206" s="194"/>
      <c r="K206" s="194"/>
      <c r="L206" s="199"/>
      <c r="M206" s="200"/>
      <c r="N206" s="201"/>
      <c r="O206" s="201"/>
      <c r="P206" s="201"/>
      <c r="Q206" s="201"/>
      <c r="R206" s="201"/>
      <c r="S206" s="201"/>
      <c r="T206" s="202"/>
      <c r="AT206" s="203" t="s">
        <v>122</v>
      </c>
      <c r="AU206" s="203" t="s">
        <v>77</v>
      </c>
      <c r="AV206" s="13" t="s">
        <v>118</v>
      </c>
      <c r="AW206" s="13" t="s">
        <v>31</v>
      </c>
      <c r="AX206" s="13" t="s">
        <v>77</v>
      </c>
      <c r="AY206" s="203" t="s">
        <v>112</v>
      </c>
    </row>
    <row r="207" spans="1:65" s="2" customFormat="1" ht="16.5" customHeight="1">
      <c r="A207" s="33"/>
      <c r="B207" s="34"/>
      <c r="C207" s="204" t="s">
        <v>274</v>
      </c>
      <c r="D207" s="204" t="s">
        <v>154</v>
      </c>
      <c r="E207" s="205" t="s">
        <v>275</v>
      </c>
      <c r="F207" s="206" t="s">
        <v>276</v>
      </c>
      <c r="G207" s="207" t="s">
        <v>175</v>
      </c>
      <c r="H207" s="208">
        <v>4328</v>
      </c>
      <c r="I207" s="358">
        <v>0</v>
      </c>
      <c r="J207" s="210">
        <f>ROUND(I207*H207,2)</f>
        <v>0</v>
      </c>
      <c r="K207" s="206" t="s">
        <v>117</v>
      </c>
      <c r="L207" s="211"/>
      <c r="M207" s="212" t="s">
        <v>19</v>
      </c>
      <c r="N207" s="213" t="s">
        <v>40</v>
      </c>
      <c r="O207" s="63"/>
      <c r="P207" s="173">
        <f>O207*H207</f>
        <v>0</v>
      </c>
      <c r="Q207" s="173">
        <v>0</v>
      </c>
      <c r="R207" s="173">
        <f>Q207*H207</f>
        <v>0</v>
      </c>
      <c r="S207" s="173">
        <v>0</v>
      </c>
      <c r="T207" s="174">
        <f>S207*H207</f>
        <v>0</v>
      </c>
      <c r="U207" s="33"/>
      <c r="V207" s="33"/>
      <c r="W207" s="33"/>
      <c r="X207" s="33"/>
      <c r="Y207" s="33"/>
      <c r="Z207" s="33"/>
      <c r="AA207" s="33"/>
      <c r="AB207" s="33"/>
      <c r="AC207" s="33"/>
      <c r="AD207" s="33"/>
      <c r="AE207" s="33"/>
      <c r="AR207" s="175" t="s">
        <v>157</v>
      </c>
      <c r="AT207" s="175" t="s">
        <v>154</v>
      </c>
      <c r="AU207" s="175" t="s">
        <v>77</v>
      </c>
      <c r="AY207" s="16" t="s">
        <v>112</v>
      </c>
      <c r="BE207" s="176">
        <f>IF(N207="základní",J207,0)</f>
        <v>0</v>
      </c>
      <c r="BF207" s="176">
        <f>IF(N207="snížená",J207,0)</f>
        <v>0</v>
      </c>
      <c r="BG207" s="176">
        <f>IF(N207="zákl. přenesená",J207,0)</f>
        <v>0</v>
      </c>
      <c r="BH207" s="176">
        <f>IF(N207="sníž. přenesená",J207,0)</f>
        <v>0</v>
      </c>
      <c r="BI207" s="176">
        <f>IF(N207="nulová",J207,0)</f>
        <v>0</v>
      </c>
      <c r="BJ207" s="16" t="s">
        <v>77</v>
      </c>
      <c r="BK207" s="176">
        <f>ROUND(I207*H207,2)</f>
        <v>0</v>
      </c>
      <c r="BL207" s="16" t="s">
        <v>118</v>
      </c>
      <c r="BM207" s="175" t="s">
        <v>277</v>
      </c>
    </row>
    <row r="208" spans="1:65" s="2" customFormat="1" ht="19.5">
      <c r="A208" s="33"/>
      <c r="B208" s="34"/>
      <c r="C208" s="35"/>
      <c r="D208" s="177" t="s">
        <v>129</v>
      </c>
      <c r="E208" s="35"/>
      <c r="F208" s="178" t="s">
        <v>241</v>
      </c>
      <c r="G208" s="35"/>
      <c r="H208" s="35"/>
      <c r="I208" s="179"/>
      <c r="J208" s="35"/>
      <c r="K208" s="35"/>
      <c r="L208" s="38"/>
      <c r="M208" s="180"/>
      <c r="N208" s="181"/>
      <c r="O208" s="63"/>
      <c r="P208" s="63"/>
      <c r="Q208" s="63"/>
      <c r="R208" s="63"/>
      <c r="S208" s="63"/>
      <c r="T208" s="64"/>
      <c r="U208" s="33"/>
      <c r="V208" s="33"/>
      <c r="W208" s="33"/>
      <c r="X208" s="33"/>
      <c r="Y208" s="33"/>
      <c r="Z208" s="33"/>
      <c r="AA208" s="33"/>
      <c r="AB208" s="33"/>
      <c r="AC208" s="33"/>
      <c r="AD208" s="33"/>
      <c r="AE208" s="33"/>
      <c r="AT208" s="16" t="s">
        <v>129</v>
      </c>
      <c r="AU208" s="16" t="s">
        <v>77</v>
      </c>
    </row>
    <row r="209" spans="1:65" s="12" customFormat="1" ht="11.25">
      <c r="B209" s="182"/>
      <c r="C209" s="183"/>
      <c r="D209" s="177" t="s">
        <v>122</v>
      </c>
      <c r="E209" s="184" t="s">
        <v>19</v>
      </c>
      <c r="F209" s="185" t="s">
        <v>278</v>
      </c>
      <c r="G209" s="183"/>
      <c r="H209" s="186">
        <v>4328</v>
      </c>
      <c r="I209" s="187"/>
      <c r="J209" s="183"/>
      <c r="K209" s="183"/>
      <c r="L209" s="188"/>
      <c r="M209" s="189"/>
      <c r="N209" s="190"/>
      <c r="O209" s="190"/>
      <c r="P209" s="190"/>
      <c r="Q209" s="190"/>
      <c r="R209" s="190"/>
      <c r="S209" s="190"/>
      <c r="T209" s="191"/>
      <c r="AT209" s="192" t="s">
        <v>122</v>
      </c>
      <c r="AU209" s="192" t="s">
        <v>77</v>
      </c>
      <c r="AV209" s="12" t="s">
        <v>79</v>
      </c>
      <c r="AW209" s="12" t="s">
        <v>31</v>
      </c>
      <c r="AX209" s="12" t="s">
        <v>69</v>
      </c>
      <c r="AY209" s="192" t="s">
        <v>112</v>
      </c>
    </row>
    <row r="210" spans="1:65" s="13" customFormat="1" ht="11.25">
      <c r="B210" s="193"/>
      <c r="C210" s="194"/>
      <c r="D210" s="177" t="s">
        <v>122</v>
      </c>
      <c r="E210" s="195" t="s">
        <v>19</v>
      </c>
      <c r="F210" s="196" t="s">
        <v>124</v>
      </c>
      <c r="G210" s="194"/>
      <c r="H210" s="197">
        <v>4328</v>
      </c>
      <c r="I210" s="198"/>
      <c r="J210" s="194"/>
      <c r="K210" s="194"/>
      <c r="L210" s="199"/>
      <c r="M210" s="200"/>
      <c r="N210" s="201"/>
      <c r="O210" s="201"/>
      <c r="P210" s="201"/>
      <c r="Q210" s="201"/>
      <c r="R210" s="201"/>
      <c r="S210" s="201"/>
      <c r="T210" s="202"/>
      <c r="AT210" s="203" t="s">
        <v>122</v>
      </c>
      <c r="AU210" s="203" t="s">
        <v>77</v>
      </c>
      <c r="AV210" s="13" t="s">
        <v>118</v>
      </c>
      <c r="AW210" s="13" t="s">
        <v>31</v>
      </c>
      <c r="AX210" s="13" t="s">
        <v>77</v>
      </c>
      <c r="AY210" s="203" t="s">
        <v>112</v>
      </c>
    </row>
    <row r="211" spans="1:65" s="2" customFormat="1" ht="16.5" customHeight="1">
      <c r="A211" s="33"/>
      <c r="B211" s="34"/>
      <c r="C211" s="204" t="s">
        <v>279</v>
      </c>
      <c r="D211" s="204" t="s">
        <v>154</v>
      </c>
      <c r="E211" s="205" t="s">
        <v>280</v>
      </c>
      <c r="F211" s="206" t="s">
        <v>281</v>
      </c>
      <c r="G211" s="207" t="s">
        <v>175</v>
      </c>
      <c r="H211" s="208">
        <v>8656</v>
      </c>
      <c r="I211" s="358">
        <v>0</v>
      </c>
      <c r="J211" s="210">
        <f>ROUND(I211*H211,2)</f>
        <v>0</v>
      </c>
      <c r="K211" s="206" t="s">
        <v>117</v>
      </c>
      <c r="L211" s="211"/>
      <c r="M211" s="212" t="s">
        <v>19</v>
      </c>
      <c r="N211" s="213" t="s">
        <v>40</v>
      </c>
      <c r="O211" s="63"/>
      <c r="P211" s="173">
        <f>O211*H211</f>
        <v>0</v>
      </c>
      <c r="Q211" s="173">
        <v>0</v>
      </c>
      <c r="R211" s="173">
        <f>Q211*H211</f>
        <v>0</v>
      </c>
      <c r="S211" s="173">
        <v>0</v>
      </c>
      <c r="T211" s="174">
        <f>S211*H211</f>
        <v>0</v>
      </c>
      <c r="U211" s="33"/>
      <c r="V211" s="33"/>
      <c r="W211" s="33"/>
      <c r="X211" s="33"/>
      <c r="Y211" s="33"/>
      <c r="Z211" s="33"/>
      <c r="AA211" s="33"/>
      <c r="AB211" s="33"/>
      <c r="AC211" s="33"/>
      <c r="AD211" s="33"/>
      <c r="AE211" s="33"/>
      <c r="AR211" s="175" t="s">
        <v>157</v>
      </c>
      <c r="AT211" s="175" t="s">
        <v>154</v>
      </c>
      <c r="AU211" s="175" t="s">
        <v>77</v>
      </c>
      <c r="AY211" s="16" t="s">
        <v>112</v>
      </c>
      <c r="BE211" s="176">
        <f>IF(N211="základní",J211,0)</f>
        <v>0</v>
      </c>
      <c r="BF211" s="176">
        <f>IF(N211="snížená",J211,0)</f>
        <v>0</v>
      </c>
      <c r="BG211" s="176">
        <f>IF(N211="zákl. přenesená",J211,0)</f>
        <v>0</v>
      </c>
      <c r="BH211" s="176">
        <f>IF(N211="sníž. přenesená",J211,0)</f>
        <v>0</v>
      </c>
      <c r="BI211" s="176">
        <f>IF(N211="nulová",J211,0)</f>
        <v>0</v>
      </c>
      <c r="BJ211" s="16" t="s">
        <v>77</v>
      </c>
      <c r="BK211" s="176">
        <f>ROUND(I211*H211,2)</f>
        <v>0</v>
      </c>
      <c r="BL211" s="16" t="s">
        <v>118</v>
      </c>
      <c r="BM211" s="175" t="s">
        <v>282</v>
      </c>
    </row>
    <row r="212" spans="1:65" s="2" customFormat="1" ht="19.5">
      <c r="A212" s="33"/>
      <c r="B212" s="34"/>
      <c r="C212" s="35"/>
      <c r="D212" s="177" t="s">
        <v>129</v>
      </c>
      <c r="E212" s="35"/>
      <c r="F212" s="178" t="s">
        <v>241</v>
      </c>
      <c r="G212" s="35"/>
      <c r="H212" s="35"/>
      <c r="I212" s="179"/>
      <c r="J212" s="35"/>
      <c r="K212" s="35"/>
      <c r="L212" s="38"/>
      <c r="M212" s="180"/>
      <c r="N212" s="181"/>
      <c r="O212" s="63"/>
      <c r="P212" s="63"/>
      <c r="Q212" s="63"/>
      <c r="R212" s="63"/>
      <c r="S212" s="63"/>
      <c r="T212" s="64"/>
      <c r="U212" s="33"/>
      <c r="V212" s="33"/>
      <c r="W212" s="33"/>
      <c r="X212" s="33"/>
      <c r="Y212" s="33"/>
      <c r="Z212" s="33"/>
      <c r="AA212" s="33"/>
      <c r="AB212" s="33"/>
      <c r="AC212" s="33"/>
      <c r="AD212" s="33"/>
      <c r="AE212" s="33"/>
      <c r="AT212" s="16" t="s">
        <v>129</v>
      </c>
      <c r="AU212" s="16" t="s">
        <v>77</v>
      </c>
    </row>
    <row r="213" spans="1:65" s="12" customFormat="1" ht="11.25">
      <c r="B213" s="182"/>
      <c r="C213" s="183"/>
      <c r="D213" s="177" t="s">
        <v>122</v>
      </c>
      <c r="E213" s="184" t="s">
        <v>19</v>
      </c>
      <c r="F213" s="185" t="s">
        <v>283</v>
      </c>
      <c r="G213" s="183"/>
      <c r="H213" s="186">
        <v>8656</v>
      </c>
      <c r="I213" s="187"/>
      <c r="J213" s="183"/>
      <c r="K213" s="183"/>
      <c r="L213" s="188"/>
      <c r="M213" s="189"/>
      <c r="N213" s="190"/>
      <c r="O213" s="190"/>
      <c r="P213" s="190"/>
      <c r="Q213" s="190"/>
      <c r="R213" s="190"/>
      <c r="S213" s="190"/>
      <c r="T213" s="191"/>
      <c r="AT213" s="192" t="s">
        <v>122</v>
      </c>
      <c r="AU213" s="192" t="s">
        <v>77</v>
      </c>
      <c r="AV213" s="12" t="s">
        <v>79</v>
      </c>
      <c r="AW213" s="12" t="s">
        <v>31</v>
      </c>
      <c r="AX213" s="12" t="s">
        <v>69</v>
      </c>
      <c r="AY213" s="192" t="s">
        <v>112</v>
      </c>
    </row>
    <row r="214" spans="1:65" s="13" customFormat="1" ht="11.25">
      <c r="B214" s="193"/>
      <c r="C214" s="194"/>
      <c r="D214" s="177" t="s">
        <v>122</v>
      </c>
      <c r="E214" s="195" t="s">
        <v>19</v>
      </c>
      <c r="F214" s="196" t="s">
        <v>124</v>
      </c>
      <c r="G214" s="194"/>
      <c r="H214" s="197">
        <v>8656</v>
      </c>
      <c r="I214" s="198"/>
      <c r="J214" s="194"/>
      <c r="K214" s="194"/>
      <c r="L214" s="199"/>
      <c r="M214" s="200"/>
      <c r="N214" s="201"/>
      <c r="O214" s="201"/>
      <c r="P214" s="201"/>
      <c r="Q214" s="201"/>
      <c r="R214" s="201"/>
      <c r="S214" s="201"/>
      <c r="T214" s="202"/>
      <c r="AT214" s="203" t="s">
        <v>122</v>
      </c>
      <c r="AU214" s="203" t="s">
        <v>77</v>
      </c>
      <c r="AV214" s="13" t="s">
        <v>118</v>
      </c>
      <c r="AW214" s="13" t="s">
        <v>31</v>
      </c>
      <c r="AX214" s="13" t="s">
        <v>77</v>
      </c>
      <c r="AY214" s="203" t="s">
        <v>112</v>
      </c>
    </row>
    <row r="215" spans="1:65" s="2" customFormat="1" ht="16.5" customHeight="1">
      <c r="A215" s="33"/>
      <c r="B215" s="34"/>
      <c r="C215" s="204" t="s">
        <v>284</v>
      </c>
      <c r="D215" s="204" t="s">
        <v>154</v>
      </c>
      <c r="E215" s="205" t="s">
        <v>285</v>
      </c>
      <c r="F215" s="206" t="s">
        <v>286</v>
      </c>
      <c r="G215" s="207" t="s">
        <v>175</v>
      </c>
      <c r="H215" s="208">
        <v>8656</v>
      </c>
      <c r="I215" s="358">
        <v>0</v>
      </c>
      <c r="J215" s="210">
        <f>ROUND(I215*H215,2)</f>
        <v>0</v>
      </c>
      <c r="K215" s="206" t="s">
        <v>117</v>
      </c>
      <c r="L215" s="211"/>
      <c r="M215" s="212" t="s">
        <v>19</v>
      </c>
      <c r="N215" s="213" t="s">
        <v>40</v>
      </c>
      <c r="O215" s="63"/>
      <c r="P215" s="173">
        <f>O215*H215</f>
        <v>0</v>
      </c>
      <c r="Q215" s="173">
        <v>0</v>
      </c>
      <c r="R215" s="173">
        <f>Q215*H215</f>
        <v>0</v>
      </c>
      <c r="S215" s="173">
        <v>0</v>
      </c>
      <c r="T215" s="174">
        <f>S215*H215</f>
        <v>0</v>
      </c>
      <c r="U215" s="33"/>
      <c r="V215" s="33"/>
      <c r="W215" s="33"/>
      <c r="X215" s="33"/>
      <c r="Y215" s="33"/>
      <c r="Z215" s="33"/>
      <c r="AA215" s="33"/>
      <c r="AB215" s="33"/>
      <c r="AC215" s="33"/>
      <c r="AD215" s="33"/>
      <c r="AE215" s="33"/>
      <c r="AR215" s="175" t="s">
        <v>157</v>
      </c>
      <c r="AT215" s="175" t="s">
        <v>154</v>
      </c>
      <c r="AU215" s="175" t="s">
        <v>77</v>
      </c>
      <c r="AY215" s="16" t="s">
        <v>112</v>
      </c>
      <c r="BE215" s="176">
        <f>IF(N215="základní",J215,0)</f>
        <v>0</v>
      </c>
      <c r="BF215" s="176">
        <f>IF(N215="snížená",J215,0)</f>
        <v>0</v>
      </c>
      <c r="BG215" s="176">
        <f>IF(N215="zákl. přenesená",J215,0)</f>
        <v>0</v>
      </c>
      <c r="BH215" s="176">
        <f>IF(N215="sníž. přenesená",J215,0)</f>
        <v>0</v>
      </c>
      <c r="BI215" s="176">
        <f>IF(N215="nulová",J215,0)</f>
        <v>0</v>
      </c>
      <c r="BJ215" s="16" t="s">
        <v>77</v>
      </c>
      <c r="BK215" s="176">
        <f>ROUND(I215*H215,2)</f>
        <v>0</v>
      </c>
      <c r="BL215" s="16" t="s">
        <v>118</v>
      </c>
      <c r="BM215" s="175" t="s">
        <v>287</v>
      </c>
    </row>
    <row r="216" spans="1:65" s="2" customFormat="1" ht="19.5">
      <c r="A216" s="33"/>
      <c r="B216" s="34"/>
      <c r="C216" s="35"/>
      <c r="D216" s="177" t="s">
        <v>129</v>
      </c>
      <c r="E216" s="35"/>
      <c r="F216" s="178" t="s">
        <v>241</v>
      </c>
      <c r="G216" s="35"/>
      <c r="H216" s="35"/>
      <c r="I216" s="179"/>
      <c r="J216" s="35"/>
      <c r="K216" s="35"/>
      <c r="L216" s="38"/>
      <c r="M216" s="180"/>
      <c r="N216" s="181"/>
      <c r="O216" s="63"/>
      <c r="P216" s="63"/>
      <c r="Q216" s="63"/>
      <c r="R216" s="63"/>
      <c r="S216" s="63"/>
      <c r="T216" s="64"/>
      <c r="U216" s="33"/>
      <c r="V216" s="33"/>
      <c r="W216" s="33"/>
      <c r="X216" s="33"/>
      <c r="Y216" s="33"/>
      <c r="Z216" s="33"/>
      <c r="AA216" s="33"/>
      <c r="AB216" s="33"/>
      <c r="AC216" s="33"/>
      <c r="AD216" s="33"/>
      <c r="AE216" s="33"/>
      <c r="AT216" s="16" t="s">
        <v>129</v>
      </c>
      <c r="AU216" s="16" t="s">
        <v>77</v>
      </c>
    </row>
    <row r="217" spans="1:65" s="12" customFormat="1" ht="11.25">
      <c r="B217" s="182"/>
      <c r="C217" s="183"/>
      <c r="D217" s="177" t="s">
        <v>122</v>
      </c>
      <c r="E217" s="184" t="s">
        <v>19</v>
      </c>
      <c r="F217" s="185" t="s">
        <v>283</v>
      </c>
      <c r="G217" s="183"/>
      <c r="H217" s="186">
        <v>8656</v>
      </c>
      <c r="I217" s="187"/>
      <c r="J217" s="183"/>
      <c r="K217" s="183"/>
      <c r="L217" s="188"/>
      <c r="M217" s="189"/>
      <c r="N217" s="190"/>
      <c r="O217" s="190"/>
      <c r="P217" s="190"/>
      <c r="Q217" s="190"/>
      <c r="R217" s="190"/>
      <c r="S217" s="190"/>
      <c r="T217" s="191"/>
      <c r="AT217" s="192" t="s">
        <v>122</v>
      </c>
      <c r="AU217" s="192" t="s">
        <v>77</v>
      </c>
      <c r="AV217" s="12" t="s">
        <v>79</v>
      </c>
      <c r="AW217" s="12" t="s">
        <v>31</v>
      </c>
      <c r="AX217" s="12" t="s">
        <v>69</v>
      </c>
      <c r="AY217" s="192" t="s">
        <v>112</v>
      </c>
    </row>
    <row r="218" spans="1:65" s="13" customFormat="1" ht="11.25">
      <c r="B218" s="193"/>
      <c r="C218" s="194"/>
      <c r="D218" s="177" t="s">
        <v>122</v>
      </c>
      <c r="E218" s="195" t="s">
        <v>19</v>
      </c>
      <c r="F218" s="196" t="s">
        <v>124</v>
      </c>
      <c r="G218" s="194"/>
      <c r="H218" s="197">
        <v>8656</v>
      </c>
      <c r="I218" s="198"/>
      <c r="J218" s="194"/>
      <c r="K218" s="194"/>
      <c r="L218" s="199"/>
      <c r="M218" s="200"/>
      <c r="N218" s="201"/>
      <c r="O218" s="201"/>
      <c r="P218" s="201"/>
      <c r="Q218" s="201"/>
      <c r="R218" s="201"/>
      <c r="S218" s="201"/>
      <c r="T218" s="202"/>
      <c r="AT218" s="203" t="s">
        <v>122</v>
      </c>
      <c r="AU218" s="203" t="s">
        <v>77</v>
      </c>
      <c r="AV218" s="13" t="s">
        <v>118</v>
      </c>
      <c r="AW218" s="13" t="s">
        <v>31</v>
      </c>
      <c r="AX218" s="13" t="s">
        <v>77</v>
      </c>
      <c r="AY218" s="203" t="s">
        <v>112</v>
      </c>
    </row>
    <row r="219" spans="1:65" s="2" customFormat="1" ht="62.65" customHeight="1">
      <c r="A219" s="33"/>
      <c r="B219" s="34"/>
      <c r="C219" s="164" t="s">
        <v>288</v>
      </c>
      <c r="D219" s="164" t="s">
        <v>113</v>
      </c>
      <c r="E219" s="165" t="s">
        <v>249</v>
      </c>
      <c r="F219" s="166" t="s">
        <v>250</v>
      </c>
      <c r="G219" s="167" t="s">
        <v>148</v>
      </c>
      <c r="H219" s="168">
        <v>1146.92</v>
      </c>
      <c r="I219" s="169"/>
      <c r="J219" s="170">
        <f>ROUND(I219*H219,2)</f>
        <v>0</v>
      </c>
      <c r="K219" s="166" t="s">
        <v>117</v>
      </c>
      <c r="L219" s="38"/>
      <c r="M219" s="171" t="s">
        <v>19</v>
      </c>
      <c r="N219" s="172" t="s">
        <v>40</v>
      </c>
      <c r="O219" s="63"/>
      <c r="P219" s="173">
        <f>O219*H219</f>
        <v>0</v>
      </c>
      <c r="Q219" s="173">
        <v>0</v>
      </c>
      <c r="R219" s="173">
        <f>Q219*H219</f>
        <v>0</v>
      </c>
      <c r="S219" s="173">
        <v>0</v>
      </c>
      <c r="T219" s="174">
        <f>S219*H219</f>
        <v>0</v>
      </c>
      <c r="U219" s="33"/>
      <c r="V219" s="33"/>
      <c r="W219" s="33"/>
      <c r="X219" s="33"/>
      <c r="Y219" s="33"/>
      <c r="Z219" s="33"/>
      <c r="AA219" s="33"/>
      <c r="AB219" s="33"/>
      <c r="AC219" s="33"/>
      <c r="AD219" s="33"/>
      <c r="AE219" s="33"/>
      <c r="AR219" s="175" t="s">
        <v>118</v>
      </c>
      <c r="AT219" s="175" t="s">
        <v>113</v>
      </c>
      <c r="AU219" s="175" t="s">
        <v>77</v>
      </c>
      <c r="AY219" s="16" t="s">
        <v>112</v>
      </c>
      <c r="BE219" s="176">
        <f>IF(N219="základní",J219,0)</f>
        <v>0</v>
      </c>
      <c r="BF219" s="176">
        <f>IF(N219="snížená",J219,0)</f>
        <v>0</v>
      </c>
      <c r="BG219" s="176">
        <f>IF(N219="zákl. přenesená",J219,0)</f>
        <v>0</v>
      </c>
      <c r="BH219" s="176">
        <f>IF(N219="sníž. přenesená",J219,0)</f>
        <v>0</v>
      </c>
      <c r="BI219" s="176">
        <f>IF(N219="nulová",J219,0)</f>
        <v>0</v>
      </c>
      <c r="BJ219" s="16" t="s">
        <v>77</v>
      </c>
      <c r="BK219" s="176">
        <f>ROUND(I219*H219,2)</f>
        <v>0</v>
      </c>
      <c r="BL219" s="16" t="s">
        <v>118</v>
      </c>
      <c r="BM219" s="175" t="s">
        <v>289</v>
      </c>
    </row>
    <row r="220" spans="1:65" s="2" customFormat="1" ht="39">
      <c r="A220" s="33"/>
      <c r="B220" s="34"/>
      <c r="C220" s="35"/>
      <c r="D220" s="177" t="s">
        <v>120</v>
      </c>
      <c r="E220" s="35"/>
      <c r="F220" s="178" t="s">
        <v>150</v>
      </c>
      <c r="G220" s="35"/>
      <c r="H220" s="35"/>
      <c r="I220" s="179"/>
      <c r="J220" s="35"/>
      <c r="K220" s="35"/>
      <c r="L220" s="38"/>
      <c r="M220" s="180"/>
      <c r="N220" s="181"/>
      <c r="O220" s="63"/>
      <c r="P220" s="63"/>
      <c r="Q220" s="63"/>
      <c r="R220" s="63"/>
      <c r="S220" s="63"/>
      <c r="T220" s="64"/>
      <c r="U220" s="33"/>
      <c r="V220" s="33"/>
      <c r="W220" s="33"/>
      <c r="X220" s="33"/>
      <c r="Y220" s="33"/>
      <c r="Z220" s="33"/>
      <c r="AA220" s="33"/>
      <c r="AB220" s="33"/>
      <c r="AC220" s="33"/>
      <c r="AD220" s="33"/>
      <c r="AE220" s="33"/>
      <c r="AT220" s="16" t="s">
        <v>120</v>
      </c>
      <c r="AU220" s="16" t="s">
        <v>77</v>
      </c>
    </row>
    <row r="221" spans="1:65" s="2" customFormat="1" ht="19.5">
      <c r="A221" s="33"/>
      <c r="B221" s="34"/>
      <c r="C221" s="35"/>
      <c r="D221" s="177" t="s">
        <v>129</v>
      </c>
      <c r="E221" s="35"/>
      <c r="F221" s="178" t="s">
        <v>151</v>
      </c>
      <c r="G221" s="35"/>
      <c r="H221" s="35"/>
      <c r="I221" s="179"/>
      <c r="J221" s="35"/>
      <c r="K221" s="35"/>
      <c r="L221" s="38"/>
      <c r="M221" s="180"/>
      <c r="N221" s="181"/>
      <c r="O221" s="63"/>
      <c r="P221" s="63"/>
      <c r="Q221" s="63"/>
      <c r="R221" s="63"/>
      <c r="S221" s="63"/>
      <c r="T221" s="64"/>
      <c r="U221" s="33"/>
      <c r="V221" s="33"/>
      <c r="W221" s="33"/>
      <c r="X221" s="33"/>
      <c r="Y221" s="33"/>
      <c r="Z221" s="33"/>
      <c r="AA221" s="33"/>
      <c r="AB221" s="33"/>
      <c r="AC221" s="33"/>
      <c r="AD221" s="33"/>
      <c r="AE221" s="33"/>
      <c r="AT221" s="16" t="s">
        <v>129</v>
      </c>
      <c r="AU221" s="16" t="s">
        <v>77</v>
      </c>
    </row>
    <row r="222" spans="1:65" s="12" customFormat="1" ht="11.25">
      <c r="B222" s="182"/>
      <c r="C222" s="183"/>
      <c r="D222" s="177" t="s">
        <v>122</v>
      </c>
      <c r="E222" s="184" t="s">
        <v>19</v>
      </c>
      <c r="F222" s="185" t="s">
        <v>290</v>
      </c>
      <c r="G222" s="183"/>
      <c r="H222" s="186">
        <v>1146.92</v>
      </c>
      <c r="I222" s="187"/>
      <c r="J222" s="183"/>
      <c r="K222" s="183"/>
      <c r="L222" s="188"/>
      <c r="M222" s="189"/>
      <c r="N222" s="190"/>
      <c r="O222" s="190"/>
      <c r="P222" s="190"/>
      <c r="Q222" s="190"/>
      <c r="R222" s="190"/>
      <c r="S222" s="190"/>
      <c r="T222" s="191"/>
      <c r="AT222" s="192" t="s">
        <v>122</v>
      </c>
      <c r="AU222" s="192" t="s">
        <v>77</v>
      </c>
      <c r="AV222" s="12" t="s">
        <v>79</v>
      </c>
      <c r="AW222" s="12" t="s">
        <v>31</v>
      </c>
      <c r="AX222" s="12" t="s">
        <v>69</v>
      </c>
      <c r="AY222" s="192" t="s">
        <v>112</v>
      </c>
    </row>
    <row r="223" spans="1:65" s="13" customFormat="1" ht="11.25">
      <c r="B223" s="193"/>
      <c r="C223" s="194"/>
      <c r="D223" s="177" t="s">
        <v>122</v>
      </c>
      <c r="E223" s="195" t="s">
        <v>19</v>
      </c>
      <c r="F223" s="196" t="s">
        <v>124</v>
      </c>
      <c r="G223" s="194"/>
      <c r="H223" s="197">
        <v>1146.92</v>
      </c>
      <c r="I223" s="198"/>
      <c r="J223" s="194"/>
      <c r="K223" s="194"/>
      <c r="L223" s="199"/>
      <c r="M223" s="200"/>
      <c r="N223" s="201"/>
      <c r="O223" s="201"/>
      <c r="P223" s="201"/>
      <c r="Q223" s="201"/>
      <c r="R223" s="201"/>
      <c r="S223" s="201"/>
      <c r="T223" s="202"/>
      <c r="AT223" s="203" t="s">
        <v>122</v>
      </c>
      <c r="AU223" s="203" t="s">
        <v>77</v>
      </c>
      <c r="AV223" s="13" t="s">
        <v>118</v>
      </c>
      <c r="AW223" s="13" t="s">
        <v>31</v>
      </c>
      <c r="AX223" s="13" t="s">
        <v>77</v>
      </c>
      <c r="AY223" s="203" t="s">
        <v>112</v>
      </c>
    </row>
    <row r="224" spans="1:65" s="2" customFormat="1" ht="37.9" customHeight="1">
      <c r="A224" s="33"/>
      <c r="B224" s="34"/>
      <c r="C224" s="164" t="s">
        <v>291</v>
      </c>
      <c r="D224" s="164" t="s">
        <v>113</v>
      </c>
      <c r="E224" s="165" t="s">
        <v>292</v>
      </c>
      <c r="F224" s="166" t="s">
        <v>293</v>
      </c>
      <c r="G224" s="167" t="s">
        <v>175</v>
      </c>
      <c r="H224" s="168">
        <v>2340</v>
      </c>
      <c r="I224" s="169"/>
      <c r="J224" s="170">
        <f>ROUND(I224*H224,2)</f>
        <v>0</v>
      </c>
      <c r="K224" s="166" t="s">
        <v>117</v>
      </c>
      <c r="L224" s="38"/>
      <c r="M224" s="171" t="s">
        <v>19</v>
      </c>
      <c r="N224" s="172" t="s">
        <v>40</v>
      </c>
      <c r="O224" s="63"/>
      <c r="P224" s="173">
        <f>O224*H224</f>
        <v>0</v>
      </c>
      <c r="Q224" s="173">
        <v>0</v>
      </c>
      <c r="R224" s="173">
        <f>Q224*H224</f>
        <v>0</v>
      </c>
      <c r="S224" s="173">
        <v>0</v>
      </c>
      <c r="T224" s="174">
        <f>S224*H224</f>
        <v>0</v>
      </c>
      <c r="U224" s="33"/>
      <c r="V224" s="33"/>
      <c r="W224" s="33"/>
      <c r="X224" s="33"/>
      <c r="Y224" s="33"/>
      <c r="Z224" s="33"/>
      <c r="AA224" s="33"/>
      <c r="AB224" s="33"/>
      <c r="AC224" s="33"/>
      <c r="AD224" s="33"/>
      <c r="AE224" s="33"/>
      <c r="AR224" s="175" t="s">
        <v>118</v>
      </c>
      <c r="AT224" s="175" t="s">
        <v>113</v>
      </c>
      <c r="AU224" s="175" t="s">
        <v>77</v>
      </c>
      <c r="AY224" s="16" t="s">
        <v>112</v>
      </c>
      <c r="BE224" s="176">
        <f>IF(N224="základní",J224,0)</f>
        <v>0</v>
      </c>
      <c r="BF224" s="176">
        <f>IF(N224="snížená",J224,0)</f>
        <v>0</v>
      </c>
      <c r="BG224" s="176">
        <f>IF(N224="zákl. přenesená",J224,0)</f>
        <v>0</v>
      </c>
      <c r="BH224" s="176">
        <f>IF(N224="sníž. přenesená",J224,0)</f>
        <v>0</v>
      </c>
      <c r="BI224" s="176">
        <f>IF(N224="nulová",J224,0)</f>
        <v>0</v>
      </c>
      <c r="BJ224" s="16" t="s">
        <v>77</v>
      </c>
      <c r="BK224" s="176">
        <f>ROUND(I224*H224,2)</f>
        <v>0</v>
      </c>
      <c r="BL224" s="16" t="s">
        <v>118</v>
      </c>
      <c r="BM224" s="175" t="s">
        <v>294</v>
      </c>
    </row>
    <row r="225" spans="1:65" s="2" customFormat="1" ht="29.25">
      <c r="A225" s="33"/>
      <c r="B225" s="34"/>
      <c r="C225" s="35"/>
      <c r="D225" s="177" t="s">
        <v>120</v>
      </c>
      <c r="E225" s="35"/>
      <c r="F225" s="178" t="s">
        <v>295</v>
      </c>
      <c r="G225" s="35"/>
      <c r="H225" s="35"/>
      <c r="I225" s="179"/>
      <c r="J225" s="35"/>
      <c r="K225" s="35"/>
      <c r="L225" s="38"/>
      <c r="M225" s="180"/>
      <c r="N225" s="181"/>
      <c r="O225" s="63"/>
      <c r="P225" s="63"/>
      <c r="Q225" s="63"/>
      <c r="R225" s="63"/>
      <c r="S225" s="63"/>
      <c r="T225" s="64"/>
      <c r="U225" s="33"/>
      <c r="V225" s="33"/>
      <c r="W225" s="33"/>
      <c r="X225" s="33"/>
      <c r="Y225" s="33"/>
      <c r="Z225" s="33"/>
      <c r="AA225" s="33"/>
      <c r="AB225" s="33"/>
      <c r="AC225" s="33"/>
      <c r="AD225" s="33"/>
      <c r="AE225" s="33"/>
      <c r="AT225" s="16" t="s">
        <v>120</v>
      </c>
      <c r="AU225" s="16" t="s">
        <v>77</v>
      </c>
    </row>
    <row r="226" spans="1:65" s="12" customFormat="1" ht="11.25">
      <c r="B226" s="182"/>
      <c r="C226" s="183"/>
      <c r="D226" s="177" t="s">
        <v>122</v>
      </c>
      <c r="E226" s="184" t="s">
        <v>19</v>
      </c>
      <c r="F226" s="185" t="s">
        <v>296</v>
      </c>
      <c r="G226" s="183"/>
      <c r="H226" s="186">
        <v>1922</v>
      </c>
      <c r="I226" s="187"/>
      <c r="J226" s="183"/>
      <c r="K226" s="183"/>
      <c r="L226" s="188"/>
      <c r="M226" s="189"/>
      <c r="N226" s="190"/>
      <c r="O226" s="190"/>
      <c r="P226" s="190"/>
      <c r="Q226" s="190"/>
      <c r="R226" s="190"/>
      <c r="S226" s="190"/>
      <c r="T226" s="191"/>
      <c r="AT226" s="192" t="s">
        <v>122</v>
      </c>
      <c r="AU226" s="192" t="s">
        <v>77</v>
      </c>
      <c r="AV226" s="12" t="s">
        <v>79</v>
      </c>
      <c r="AW226" s="12" t="s">
        <v>31</v>
      </c>
      <c r="AX226" s="12" t="s">
        <v>69</v>
      </c>
      <c r="AY226" s="192" t="s">
        <v>112</v>
      </c>
    </row>
    <row r="227" spans="1:65" s="12" customFormat="1" ht="11.25">
      <c r="B227" s="182"/>
      <c r="C227" s="183"/>
      <c r="D227" s="177" t="s">
        <v>122</v>
      </c>
      <c r="E227" s="184" t="s">
        <v>19</v>
      </c>
      <c r="F227" s="185" t="s">
        <v>297</v>
      </c>
      <c r="G227" s="183"/>
      <c r="H227" s="186">
        <v>28</v>
      </c>
      <c r="I227" s="187"/>
      <c r="J227" s="183"/>
      <c r="K227" s="183"/>
      <c r="L227" s="188"/>
      <c r="M227" s="189"/>
      <c r="N227" s="190"/>
      <c r="O227" s="190"/>
      <c r="P227" s="190"/>
      <c r="Q227" s="190"/>
      <c r="R227" s="190"/>
      <c r="S227" s="190"/>
      <c r="T227" s="191"/>
      <c r="AT227" s="192" t="s">
        <v>122</v>
      </c>
      <c r="AU227" s="192" t="s">
        <v>77</v>
      </c>
      <c r="AV227" s="12" t="s">
        <v>79</v>
      </c>
      <c r="AW227" s="12" t="s">
        <v>31</v>
      </c>
      <c r="AX227" s="12" t="s">
        <v>69</v>
      </c>
      <c r="AY227" s="192" t="s">
        <v>112</v>
      </c>
    </row>
    <row r="228" spans="1:65" s="12" customFormat="1" ht="11.25">
      <c r="B228" s="182"/>
      <c r="C228" s="183"/>
      <c r="D228" s="177" t="s">
        <v>122</v>
      </c>
      <c r="E228" s="184" t="s">
        <v>19</v>
      </c>
      <c r="F228" s="185" t="s">
        <v>298</v>
      </c>
      <c r="G228" s="183"/>
      <c r="H228" s="186">
        <v>390</v>
      </c>
      <c r="I228" s="187"/>
      <c r="J228" s="183"/>
      <c r="K228" s="183"/>
      <c r="L228" s="188"/>
      <c r="M228" s="189"/>
      <c r="N228" s="190"/>
      <c r="O228" s="190"/>
      <c r="P228" s="190"/>
      <c r="Q228" s="190"/>
      <c r="R228" s="190"/>
      <c r="S228" s="190"/>
      <c r="T228" s="191"/>
      <c r="AT228" s="192" t="s">
        <v>122</v>
      </c>
      <c r="AU228" s="192" t="s">
        <v>77</v>
      </c>
      <c r="AV228" s="12" t="s">
        <v>79</v>
      </c>
      <c r="AW228" s="12" t="s">
        <v>31</v>
      </c>
      <c r="AX228" s="12" t="s">
        <v>69</v>
      </c>
      <c r="AY228" s="192" t="s">
        <v>112</v>
      </c>
    </row>
    <row r="229" spans="1:65" s="13" customFormat="1" ht="11.25">
      <c r="B229" s="193"/>
      <c r="C229" s="194"/>
      <c r="D229" s="177" t="s">
        <v>122</v>
      </c>
      <c r="E229" s="195" t="s">
        <v>19</v>
      </c>
      <c r="F229" s="196" t="s">
        <v>124</v>
      </c>
      <c r="G229" s="194"/>
      <c r="H229" s="197">
        <v>2340</v>
      </c>
      <c r="I229" s="198"/>
      <c r="J229" s="194"/>
      <c r="K229" s="194"/>
      <c r="L229" s="199"/>
      <c r="M229" s="200"/>
      <c r="N229" s="201"/>
      <c r="O229" s="201"/>
      <c r="P229" s="201"/>
      <c r="Q229" s="201"/>
      <c r="R229" s="201"/>
      <c r="S229" s="201"/>
      <c r="T229" s="202"/>
      <c r="AT229" s="203" t="s">
        <v>122</v>
      </c>
      <c r="AU229" s="203" t="s">
        <v>77</v>
      </c>
      <c r="AV229" s="13" t="s">
        <v>118</v>
      </c>
      <c r="AW229" s="13" t="s">
        <v>31</v>
      </c>
      <c r="AX229" s="13" t="s">
        <v>77</v>
      </c>
      <c r="AY229" s="203" t="s">
        <v>112</v>
      </c>
    </row>
    <row r="230" spans="1:65" s="2" customFormat="1" ht="16.5" customHeight="1">
      <c r="A230" s="33"/>
      <c r="B230" s="34"/>
      <c r="C230" s="204" t="s">
        <v>299</v>
      </c>
      <c r="D230" s="204" t="s">
        <v>154</v>
      </c>
      <c r="E230" s="205" t="s">
        <v>300</v>
      </c>
      <c r="F230" s="206" t="s">
        <v>301</v>
      </c>
      <c r="G230" s="207" t="s">
        <v>175</v>
      </c>
      <c r="H230" s="208">
        <v>2340</v>
      </c>
      <c r="I230" s="209"/>
      <c r="J230" s="210">
        <f>ROUND(I230*H230,2)</f>
        <v>0</v>
      </c>
      <c r="K230" s="206" t="s">
        <v>117</v>
      </c>
      <c r="L230" s="211"/>
      <c r="M230" s="212" t="s">
        <v>19</v>
      </c>
      <c r="N230" s="213" t="s">
        <v>40</v>
      </c>
      <c r="O230" s="63"/>
      <c r="P230" s="173">
        <f>O230*H230</f>
        <v>0</v>
      </c>
      <c r="Q230" s="173">
        <v>1.0030000000000001E-2</v>
      </c>
      <c r="R230" s="173">
        <f>Q230*H230</f>
        <v>23.470200000000002</v>
      </c>
      <c r="S230" s="173">
        <v>0</v>
      </c>
      <c r="T230" s="174">
        <f>S230*H230</f>
        <v>0</v>
      </c>
      <c r="U230" s="33"/>
      <c r="V230" s="33"/>
      <c r="W230" s="33"/>
      <c r="X230" s="33"/>
      <c r="Y230" s="33"/>
      <c r="Z230" s="33"/>
      <c r="AA230" s="33"/>
      <c r="AB230" s="33"/>
      <c r="AC230" s="33"/>
      <c r="AD230" s="33"/>
      <c r="AE230" s="33"/>
      <c r="AR230" s="175" t="s">
        <v>157</v>
      </c>
      <c r="AT230" s="175" t="s">
        <v>154</v>
      </c>
      <c r="AU230" s="175" t="s">
        <v>77</v>
      </c>
      <c r="AY230" s="16" t="s">
        <v>112</v>
      </c>
      <c r="BE230" s="176">
        <f>IF(N230="základní",J230,0)</f>
        <v>0</v>
      </c>
      <c r="BF230" s="176">
        <f>IF(N230="snížená",J230,0)</f>
        <v>0</v>
      </c>
      <c r="BG230" s="176">
        <f>IF(N230="zákl. přenesená",J230,0)</f>
        <v>0</v>
      </c>
      <c r="BH230" s="176">
        <f>IF(N230="sníž. přenesená",J230,0)</f>
        <v>0</v>
      </c>
      <c r="BI230" s="176">
        <f>IF(N230="nulová",J230,0)</f>
        <v>0</v>
      </c>
      <c r="BJ230" s="16" t="s">
        <v>77</v>
      </c>
      <c r="BK230" s="176">
        <f>ROUND(I230*H230,2)</f>
        <v>0</v>
      </c>
      <c r="BL230" s="16" t="s">
        <v>118</v>
      </c>
      <c r="BM230" s="175" t="s">
        <v>302</v>
      </c>
    </row>
    <row r="231" spans="1:65" s="2" customFormat="1" ht="16.5" customHeight="1">
      <c r="A231" s="33"/>
      <c r="B231" s="34"/>
      <c r="C231" s="204" t="s">
        <v>303</v>
      </c>
      <c r="D231" s="204" t="s">
        <v>154</v>
      </c>
      <c r="E231" s="205" t="s">
        <v>304</v>
      </c>
      <c r="F231" s="206" t="s">
        <v>305</v>
      </c>
      <c r="G231" s="207" t="s">
        <v>175</v>
      </c>
      <c r="H231" s="208">
        <v>8656</v>
      </c>
      <c r="I231" s="209"/>
      <c r="J231" s="210">
        <f>ROUND(I231*H231,2)</f>
        <v>0</v>
      </c>
      <c r="K231" s="206" t="s">
        <v>117</v>
      </c>
      <c r="L231" s="211"/>
      <c r="M231" s="212" t="s">
        <v>19</v>
      </c>
      <c r="N231" s="213" t="s">
        <v>40</v>
      </c>
      <c r="O231" s="63"/>
      <c r="P231" s="173">
        <f>O231*H231</f>
        <v>0</v>
      </c>
      <c r="Q231" s="173">
        <v>1.8000000000000001E-4</v>
      </c>
      <c r="R231" s="173">
        <f>Q231*H231</f>
        <v>1.5580800000000001</v>
      </c>
      <c r="S231" s="173">
        <v>0</v>
      </c>
      <c r="T231" s="174">
        <f>S231*H231</f>
        <v>0</v>
      </c>
      <c r="U231" s="33"/>
      <c r="V231" s="33"/>
      <c r="W231" s="33"/>
      <c r="X231" s="33"/>
      <c r="Y231" s="33"/>
      <c r="Z231" s="33"/>
      <c r="AA231" s="33"/>
      <c r="AB231" s="33"/>
      <c r="AC231" s="33"/>
      <c r="AD231" s="33"/>
      <c r="AE231" s="33"/>
      <c r="AR231" s="175" t="s">
        <v>157</v>
      </c>
      <c r="AT231" s="175" t="s">
        <v>154</v>
      </c>
      <c r="AU231" s="175" t="s">
        <v>77</v>
      </c>
      <c r="AY231" s="16" t="s">
        <v>112</v>
      </c>
      <c r="BE231" s="176">
        <f>IF(N231="základní",J231,0)</f>
        <v>0</v>
      </c>
      <c r="BF231" s="176">
        <f>IF(N231="snížená",J231,0)</f>
        <v>0</v>
      </c>
      <c r="BG231" s="176">
        <f>IF(N231="zákl. přenesená",J231,0)</f>
        <v>0</v>
      </c>
      <c r="BH231" s="176">
        <f>IF(N231="sníž. přenesená",J231,0)</f>
        <v>0</v>
      </c>
      <c r="BI231" s="176">
        <f>IF(N231="nulová",J231,0)</f>
        <v>0</v>
      </c>
      <c r="BJ231" s="16" t="s">
        <v>77</v>
      </c>
      <c r="BK231" s="176">
        <f>ROUND(I231*H231,2)</f>
        <v>0</v>
      </c>
      <c r="BL231" s="16" t="s">
        <v>118</v>
      </c>
      <c r="BM231" s="175" t="s">
        <v>306</v>
      </c>
    </row>
    <row r="232" spans="1:65" s="12" customFormat="1" ht="11.25">
      <c r="B232" s="182"/>
      <c r="C232" s="183"/>
      <c r="D232" s="177" t="s">
        <v>122</v>
      </c>
      <c r="E232" s="184" t="s">
        <v>19</v>
      </c>
      <c r="F232" s="185" t="s">
        <v>283</v>
      </c>
      <c r="G232" s="183"/>
      <c r="H232" s="186">
        <v>8656</v>
      </c>
      <c r="I232" s="187"/>
      <c r="J232" s="183"/>
      <c r="K232" s="183"/>
      <c r="L232" s="188"/>
      <c r="M232" s="189"/>
      <c r="N232" s="190"/>
      <c r="O232" s="190"/>
      <c r="P232" s="190"/>
      <c r="Q232" s="190"/>
      <c r="R232" s="190"/>
      <c r="S232" s="190"/>
      <c r="T232" s="191"/>
      <c r="AT232" s="192" t="s">
        <v>122</v>
      </c>
      <c r="AU232" s="192" t="s">
        <v>77</v>
      </c>
      <c r="AV232" s="12" t="s">
        <v>79</v>
      </c>
      <c r="AW232" s="12" t="s">
        <v>31</v>
      </c>
      <c r="AX232" s="12" t="s">
        <v>69</v>
      </c>
      <c r="AY232" s="192" t="s">
        <v>112</v>
      </c>
    </row>
    <row r="233" spans="1:65" s="13" customFormat="1" ht="11.25">
      <c r="B233" s="193"/>
      <c r="C233" s="194"/>
      <c r="D233" s="177" t="s">
        <v>122</v>
      </c>
      <c r="E233" s="195" t="s">
        <v>19</v>
      </c>
      <c r="F233" s="196" t="s">
        <v>124</v>
      </c>
      <c r="G233" s="194"/>
      <c r="H233" s="197">
        <v>8656</v>
      </c>
      <c r="I233" s="198"/>
      <c r="J233" s="194"/>
      <c r="K233" s="194"/>
      <c r="L233" s="199"/>
      <c r="M233" s="200"/>
      <c r="N233" s="201"/>
      <c r="O233" s="201"/>
      <c r="P233" s="201"/>
      <c r="Q233" s="201"/>
      <c r="R233" s="201"/>
      <c r="S233" s="201"/>
      <c r="T233" s="202"/>
      <c r="AT233" s="203" t="s">
        <v>122</v>
      </c>
      <c r="AU233" s="203" t="s">
        <v>77</v>
      </c>
      <c r="AV233" s="13" t="s">
        <v>118</v>
      </c>
      <c r="AW233" s="13" t="s">
        <v>31</v>
      </c>
      <c r="AX233" s="13" t="s">
        <v>77</v>
      </c>
      <c r="AY233" s="203" t="s">
        <v>112</v>
      </c>
    </row>
    <row r="234" spans="1:65" s="2" customFormat="1" ht="16.5" customHeight="1">
      <c r="A234" s="33"/>
      <c r="B234" s="34"/>
      <c r="C234" s="204" t="s">
        <v>307</v>
      </c>
      <c r="D234" s="204" t="s">
        <v>154</v>
      </c>
      <c r="E234" s="205" t="s">
        <v>308</v>
      </c>
      <c r="F234" s="206" t="s">
        <v>309</v>
      </c>
      <c r="G234" s="207" t="s">
        <v>175</v>
      </c>
      <c r="H234" s="208">
        <v>17312</v>
      </c>
      <c r="I234" s="209"/>
      <c r="J234" s="210">
        <f>ROUND(I234*H234,2)</f>
        <v>0</v>
      </c>
      <c r="K234" s="206" t="s">
        <v>117</v>
      </c>
      <c r="L234" s="211"/>
      <c r="M234" s="212" t="s">
        <v>19</v>
      </c>
      <c r="N234" s="213" t="s">
        <v>40</v>
      </c>
      <c r="O234" s="63"/>
      <c r="P234" s="173">
        <f>O234*H234</f>
        <v>0</v>
      </c>
      <c r="Q234" s="173">
        <v>4.0999999999999999E-4</v>
      </c>
      <c r="R234" s="173">
        <f>Q234*H234</f>
        <v>7.0979200000000002</v>
      </c>
      <c r="S234" s="173">
        <v>0</v>
      </c>
      <c r="T234" s="174">
        <f>S234*H234</f>
        <v>0</v>
      </c>
      <c r="U234" s="33"/>
      <c r="V234" s="33"/>
      <c r="W234" s="33"/>
      <c r="X234" s="33"/>
      <c r="Y234" s="33"/>
      <c r="Z234" s="33"/>
      <c r="AA234" s="33"/>
      <c r="AB234" s="33"/>
      <c r="AC234" s="33"/>
      <c r="AD234" s="33"/>
      <c r="AE234" s="33"/>
      <c r="AR234" s="175" t="s">
        <v>157</v>
      </c>
      <c r="AT234" s="175" t="s">
        <v>154</v>
      </c>
      <c r="AU234" s="175" t="s">
        <v>77</v>
      </c>
      <c r="AY234" s="16" t="s">
        <v>112</v>
      </c>
      <c r="BE234" s="176">
        <f>IF(N234="základní",J234,0)</f>
        <v>0</v>
      </c>
      <c r="BF234" s="176">
        <f>IF(N234="snížená",J234,0)</f>
        <v>0</v>
      </c>
      <c r="BG234" s="176">
        <f>IF(N234="zákl. přenesená",J234,0)</f>
        <v>0</v>
      </c>
      <c r="BH234" s="176">
        <f>IF(N234="sníž. přenesená",J234,0)</f>
        <v>0</v>
      </c>
      <c r="BI234" s="176">
        <f>IF(N234="nulová",J234,0)</f>
        <v>0</v>
      </c>
      <c r="BJ234" s="16" t="s">
        <v>77</v>
      </c>
      <c r="BK234" s="176">
        <f>ROUND(I234*H234,2)</f>
        <v>0</v>
      </c>
      <c r="BL234" s="16" t="s">
        <v>118</v>
      </c>
      <c r="BM234" s="175" t="s">
        <v>310</v>
      </c>
    </row>
    <row r="235" spans="1:65" s="12" customFormat="1" ht="11.25">
      <c r="B235" s="182"/>
      <c r="C235" s="183"/>
      <c r="D235" s="177" t="s">
        <v>122</v>
      </c>
      <c r="E235" s="184" t="s">
        <v>19</v>
      </c>
      <c r="F235" s="185" t="s">
        <v>311</v>
      </c>
      <c r="G235" s="183"/>
      <c r="H235" s="186">
        <v>17312</v>
      </c>
      <c r="I235" s="187"/>
      <c r="J235" s="183"/>
      <c r="K235" s="183"/>
      <c r="L235" s="188"/>
      <c r="M235" s="189"/>
      <c r="N235" s="190"/>
      <c r="O235" s="190"/>
      <c r="P235" s="190"/>
      <c r="Q235" s="190"/>
      <c r="R235" s="190"/>
      <c r="S235" s="190"/>
      <c r="T235" s="191"/>
      <c r="AT235" s="192" t="s">
        <v>122</v>
      </c>
      <c r="AU235" s="192" t="s">
        <v>77</v>
      </c>
      <c r="AV235" s="12" t="s">
        <v>79</v>
      </c>
      <c r="AW235" s="12" t="s">
        <v>31</v>
      </c>
      <c r="AX235" s="12" t="s">
        <v>69</v>
      </c>
      <c r="AY235" s="192" t="s">
        <v>112</v>
      </c>
    </row>
    <row r="236" spans="1:65" s="13" customFormat="1" ht="11.25">
      <c r="B236" s="193"/>
      <c r="C236" s="194"/>
      <c r="D236" s="177" t="s">
        <v>122</v>
      </c>
      <c r="E236" s="195" t="s">
        <v>19</v>
      </c>
      <c r="F236" s="196" t="s">
        <v>124</v>
      </c>
      <c r="G236" s="194"/>
      <c r="H236" s="197">
        <v>17312</v>
      </c>
      <c r="I236" s="198"/>
      <c r="J236" s="194"/>
      <c r="K236" s="194"/>
      <c r="L236" s="199"/>
      <c r="M236" s="200"/>
      <c r="N236" s="201"/>
      <c r="O236" s="201"/>
      <c r="P236" s="201"/>
      <c r="Q236" s="201"/>
      <c r="R236" s="201"/>
      <c r="S236" s="201"/>
      <c r="T236" s="202"/>
      <c r="AT236" s="203" t="s">
        <v>122</v>
      </c>
      <c r="AU236" s="203" t="s">
        <v>77</v>
      </c>
      <c r="AV236" s="13" t="s">
        <v>118</v>
      </c>
      <c r="AW236" s="13" t="s">
        <v>31</v>
      </c>
      <c r="AX236" s="13" t="s">
        <v>77</v>
      </c>
      <c r="AY236" s="203" t="s">
        <v>112</v>
      </c>
    </row>
    <row r="237" spans="1:65" s="2" customFormat="1" ht="16.5" customHeight="1">
      <c r="A237" s="33"/>
      <c r="B237" s="34"/>
      <c r="C237" s="204" t="s">
        <v>312</v>
      </c>
      <c r="D237" s="204" t="s">
        <v>154</v>
      </c>
      <c r="E237" s="205" t="s">
        <v>313</v>
      </c>
      <c r="F237" s="206" t="s">
        <v>314</v>
      </c>
      <c r="G237" s="207" t="s">
        <v>175</v>
      </c>
      <c r="H237" s="208">
        <v>17312</v>
      </c>
      <c r="I237" s="209"/>
      <c r="J237" s="210">
        <f>ROUND(I237*H237,2)</f>
        <v>0</v>
      </c>
      <c r="K237" s="206" t="s">
        <v>117</v>
      </c>
      <c r="L237" s="211"/>
      <c r="M237" s="212" t="s">
        <v>19</v>
      </c>
      <c r="N237" s="213" t="s">
        <v>40</v>
      </c>
      <c r="O237" s="63"/>
      <c r="P237" s="173">
        <f>O237*H237</f>
        <v>0</v>
      </c>
      <c r="Q237" s="173">
        <v>1.2E-4</v>
      </c>
      <c r="R237" s="173">
        <f>Q237*H237</f>
        <v>2.0774400000000002</v>
      </c>
      <c r="S237" s="173">
        <v>0</v>
      </c>
      <c r="T237" s="174">
        <f>S237*H237</f>
        <v>0</v>
      </c>
      <c r="U237" s="33"/>
      <c r="V237" s="33"/>
      <c r="W237" s="33"/>
      <c r="X237" s="33"/>
      <c r="Y237" s="33"/>
      <c r="Z237" s="33"/>
      <c r="AA237" s="33"/>
      <c r="AB237" s="33"/>
      <c r="AC237" s="33"/>
      <c r="AD237" s="33"/>
      <c r="AE237" s="33"/>
      <c r="AR237" s="175" t="s">
        <v>157</v>
      </c>
      <c r="AT237" s="175" t="s">
        <v>154</v>
      </c>
      <c r="AU237" s="175" t="s">
        <v>77</v>
      </c>
      <c r="AY237" s="16" t="s">
        <v>112</v>
      </c>
      <c r="BE237" s="176">
        <f>IF(N237="základní",J237,0)</f>
        <v>0</v>
      </c>
      <c r="BF237" s="176">
        <f>IF(N237="snížená",J237,0)</f>
        <v>0</v>
      </c>
      <c r="BG237" s="176">
        <f>IF(N237="zákl. přenesená",J237,0)</f>
        <v>0</v>
      </c>
      <c r="BH237" s="176">
        <f>IF(N237="sníž. přenesená",J237,0)</f>
        <v>0</v>
      </c>
      <c r="BI237" s="176">
        <f>IF(N237="nulová",J237,0)</f>
        <v>0</v>
      </c>
      <c r="BJ237" s="16" t="s">
        <v>77</v>
      </c>
      <c r="BK237" s="176">
        <f>ROUND(I237*H237,2)</f>
        <v>0</v>
      </c>
      <c r="BL237" s="16" t="s">
        <v>118</v>
      </c>
      <c r="BM237" s="175" t="s">
        <v>315</v>
      </c>
    </row>
    <row r="238" spans="1:65" s="12" customFormat="1" ht="11.25">
      <c r="B238" s="182"/>
      <c r="C238" s="183"/>
      <c r="D238" s="177" t="s">
        <v>122</v>
      </c>
      <c r="E238" s="184" t="s">
        <v>19</v>
      </c>
      <c r="F238" s="185" t="s">
        <v>311</v>
      </c>
      <c r="G238" s="183"/>
      <c r="H238" s="186">
        <v>17312</v>
      </c>
      <c r="I238" s="187"/>
      <c r="J238" s="183"/>
      <c r="K238" s="183"/>
      <c r="L238" s="188"/>
      <c r="M238" s="189"/>
      <c r="N238" s="190"/>
      <c r="O238" s="190"/>
      <c r="P238" s="190"/>
      <c r="Q238" s="190"/>
      <c r="R238" s="190"/>
      <c r="S238" s="190"/>
      <c r="T238" s="191"/>
      <c r="AT238" s="192" t="s">
        <v>122</v>
      </c>
      <c r="AU238" s="192" t="s">
        <v>77</v>
      </c>
      <c r="AV238" s="12" t="s">
        <v>79</v>
      </c>
      <c r="AW238" s="12" t="s">
        <v>31</v>
      </c>
      <c r="AX238" s="12" t="s">
        <v>69</v>
      </c>
      <c r="AY238" s="192" t="s">
        <v>112</v>
      </c>
    </row>
    <row r="239" spans="1:65" s="13" customFormat="1" ht="11.25">
      <c r="B239" s="193"/>
      <c r="C239" s="194"/>
      <c r="D239" s="177" t="s">
        <v>122</v>
      </c>
      <c r="E239" s="195" t="s">
        <v>19</v>
      </c>
      <c r="F239" s="196" t="s">
        <v>124</v>
      </c>
      <c r="G239" s="194"/>
      <c r="H239" s="197">
        <v>17312</v>
      </c>
      <c r="I239" s="198"/>
      <c r="J239" s="194"/>
      <c r="K239" s="194"/>
      <c r="L239" s="199"/>
      <c r="M239" s="200"/>
      <c r="N239" s="201"/>
      <c r="O239" s="201"/>
      <c r="P239" s="201"/>
      <c r="Q239" s="201"/>
      <c r="R239" s="201"/>
      <c r="S239" s="201"/>
      <c r="T239" s="202"/>
      <c r="AT239" s="203" t="s">
        <v>122</v>
      </c>
      <c r="AU239" s="203" t="s">
        <v>77</v>
      </c>
      <c r="AV239" s="13" t="s">
        <v>118</v>
      </c>
      <c r="AW239" s="13" t="s">
        <v>31</v>
      </c>
      <c r="AX239" s="13" t="s">
        <v>77</v>
      </c>
      <c r="AY239" s="203" t="s">
        <v>112</v>
      </c>
    </row>
    <row r="240" spans="1:65" s="2" customFormat="1" ht="16.5" customHeight="1">
      <c r="A240" s="33"/>
      <c r="B240" s="34"/>
      <c r="C240" s="204" t="s">
        <v>316</v>
      </c>
      <c r="D240" s="204" t="s">
        <v>154</v>
      </c>
      <c r="E240" s="205" t="s">
        <v>317</v>
      </c>
      <c r="F240" s="206" t="s">
        <v>318</v>
      </c>
      <c r="G240" s="207" t="s">
        <v>175</v>
      </c>
      <c r="H240" s="208">
        <v>17312</v>
      </c>
      <c r="I240" s="209"/>
      <c r="J240" s="210">
        <f>ROUND(I240*H240,2)</f>
        <v>0</v>
      </c>
      <c r="K240" s="206" t="s">
        <v>117</v>
      </c>
      <c r="L240" s="211"/>
      <c r="M240" s="212" t="s">
        <v>19</v>
      </c>
      <c r="N240" s="213" t="s">
        <v>40</v>
      </c>
      <c r="O240" s="63"/>
      <c r="P240" s="173">
        <f>O240*H240</f>
        <v>0</v>
      </c>
      <c r="Q240" s="173">
        <v>5.0000000000000002E-5</v>
      </c>
      <c r="R240" s="173">
        <f>Q240*H240</f>
        <v>0.86560000000000004</v>
      </c>
      <c r="S240" s="173">
        <v>0</v>
      </c>
      <c r="T240" s="174">
        <f>S240*H240</f>
        <v>0</v>
      </c>
      <c r="U240" s="33"/>
      <c r="V240" s="33"/>
      <c r="W240" s="33"/>
      <c r="X240" s="33"/>
      <c r="Y240" s="33"/>
      <c r="Z240" s="33"/>
      <c r="AA240" s="33"/>
      <c r="AB240" s="33"/>
      <c r="AC240" s="33"/>
      <c r="AD240" s="33"/>
      <c r="AE240" s="33"/>
      <c r="AR240" s="175" t="s">
        <v>157</v>
      </c>
      <c r="AT240" s="175" t="s">
        <v>154</v>
      </c>
      <c r="AU240" s="175" t="s">
        <v>77</v>
      </c>
      <c r="AY240" s="16" t="s">
        <v>112</v>
      </c>
      <c r="BE240" s="176">
        <f>IF(N240="základní",J240,0)</f>
        <v>0</v>
      </c>
      <c r="BF240" s="176">
        <f>IF(N240="snížená",J240,0)</f>
        <v>0</v>
      </c>
      <c r="BG240" s="176">
        <f>IF(N240="zákl. přenesená",J240,0)</f>
        <v>0</v>
      </c>
      <c r="BH240" s="176">
        <f>IF(N240="sníž. přenesená",J240,0)</f>
        <v>0</v>
      </c>
      <c r="BI240" s="176">
        <f>IF(N240="nulová",J240,0)</f>
        <v>0</v>
      </c>
      <c r="BJ240" s="16" t="s">
        <v>77</v>
      </c>
      <c r="BK240" s="176">
        <f>ROUND(I240*H240,2)</f>
        <v>0</v>
      </c>
      <c r="BL240" s="16" t="s">
        <v>118</v>
      </c>
      <c r="BM240" s="175" t="s">
        <v>319</v>
      </c>
    </row>
    <row r="241" spans="1:65" s="12" customFormat="1" ht="11.25">
      <c r="B241" s="182"/>
      <c r="C241" s="183"/>
      <c r="D241" s="177" t="s">
        <v>122</v>
      </c>
      <c r="E241" s="184" t="s">
        <v>19</v>
      </c>
      <c r="F241" s="185" t="s">
        <v>311</v>
      </c>
      <c r="G241" s="183"/>
      <c r="H241" s="186">
        <v>17312</v>
      </c>
      <c r="I241" s="187"/>
      <c r="J241" s="183"/>
      <c r="K241" s="183"/>
      <c r="L241" s="188"/>
      <c r="M241" s="189"/>
      <c r="N241" s="190"/>
      <c r="O241" s="190"/>
      <c r="P241" s="190"/>
      <c r="Q241" s="190"/>
      <c r="R241" s="190"/>
      <c r="S241" s="190"/>
      <c r="T241" s="191"/>
      <c r="AT241" s="192" t="s">
        <v>122</v>
      </c>
      <c r="AU241" s="192" t="s">
        <v>77</v>
      </c>
      <c r="AV241" s="12" t="s">
        <v>79</v>
      </c>
      <c r="AW241" s="12" t="s">
        <v>31</v>
      </c>
      <c r="AX241" s="12" t="s">
        <v>69</v>
      </c>
      <c r="AY241" s="192" t="s">
        <v>112</v>
      </c>
    </row>
    <row r="242" spans="1:65" s="13" customFormat="1" ht="11.25">
      <c r="B242" s="193"/>
      <c r="C242" s="194"/>
      <c r="D242" s="177" t="s">
        <v>122</v>
      </c>
      <c r="E242" s="195" t="s">
        <v>19</v>
      </c>
      <c r="F242" s="196" t="s">
        <v>124</v>
      </c>
      <c r="G242" s="194"/>
      <c r="H242" s="197">
        <v>17312</v>
      </c>
      <c r="I242" s="198"/>
      <c r="J242" s="194"/>
      <c r="K242" s="194"/>
      <c r="L242" s="199"/>
      <c r="M242" s="200"/>
      <c r="N242" s="201"/>
      <c r="O242" s="201"/>
      <c r="P242" s="201"/>
      <c r="Q242" s="201"/>
      <c r="R242" s="201"/>
      <c r="S242" s="201"/>
      <c r="T242" s="202"/>
      <c r="AT242" s="203" t="s">
        <v>122</v>
      </c>
      <c r="AU242" s="203" t="s">
        <v>77</v>
      </c>
      <c r="AV242" s="13" t="s">
        <v>118</v>
      </c>
      <c r="AW242" s="13" t="s">
        <v>31</v>
      </c>
      <c r="AX242" s="13" t="s">
        <v>77</v>
      </c>
      <c r="AY242" s="203" t="s">
        <v>112</v>
      </c>
    </row>
    <row r="243" spans="1:65" s="2" customFormat="1" ht="16.5" customHeight="1">
      <c r="A243" s="33"/>
      <c r="B243" s="34"/>
      <c r="C243" s="204" t="s">
        <v>320</v>
      </c>
      <c r="D243" s="204" t="s">
        <v>154</v>
      </c>
      <c r="E243" s="205" t="s">
        <v>321</v>
      </c>
      <c r="F243" s="206" t="s">
        <v>322</v>
      </c>
      <c r="G243" s="207" t="s">
        <v>175</v>
      </c>
      <c r="H243" s="208">
        <v>17312</v>
      </c>
      <c r="I243" s="209"/>
      <c r="J243" s="210">
        <f>ROUND(I243*H243,2)</f>
        <v>0</v>
      </c>
      <c r="K243" s="206" t="s">
        <v>117</v>
      </c>
      <c r="L243" s="211"/>
      <c r="M243" s="212" t="s">
        <v>19</v>
      </c>
      <c r="N243" s="213" t="s">
        <v>40</v>
      </c>
      <c r="O243" s="63"/>
      <c r="P243" s="173">
        <f>O243*H243</f>
        <v>0</v>
      </c>
      <c r="Q243" s="173">
        <v>9.0000000000000006E-5</v>
      </c>
      <c r="R243" s="173">
        <f>Q243*H243</f>
        <v>1.5580800000000001</v>
      </c>
      <c r="S243" s="173">
        <v>0</v>
      </c>
      <c r="T243" s="174">
        <f>S243*H243</f>
        <v>0</v>
      </c>
      <c r="U243" s="33"/>
      <c r="V243" s="33"/>
      <c r="W243" s="33"/>
      <c r="X243" s="33"/>
      <c r="Y243" s="33"/>
      <c r="Z243" s="33"/>
      <c r="AA243" s="33"/>
      <c r="AB243" s="33"/>
      <c r="AC243" s="33"/>
      <c r="AD243" s="33"/>
      <c r="AE243" s="33"/>
      <c r="AR243" s="175" t="s">
        <v>157</v>
      </c>
      <c r="AT243" s="175" t="s">
        <v>154</v>
      </c>
      <c r="AU243" s="175" t="s">
        <v>77</v>
      </c>
      <c r="AY243" s="16" t="s">
        <v>112</v>
      </c>
      <c r="BE243" s="176">
        <f>IF(N243="základní",J243,0)</f>
        <v>0</v>
      </c>
      <c r="BF243" s="176">
        <f>IF(N243="snížená",J243,0)</f>
        <v>0</v>
      </c>
      <c r="BG243" s="176">
        <f>IF(N243="zákl. přenesená",J243,0)</f>
        <v>0</v>
      </c>
      <c r="BH243" s="176">
        <f>IF(N243="sníž. přenesená",J243,0)</f>
        <v>0</v>
      </c>
      <c r="BI243" s="176">
        <f>IF(N243="nulová",J243,0)</f>
        <v>0</v>
      </c>
      <c r="BJ243" s="16" t="s">
        <v>77</v>
      </c>
      <c r="BK243" s="176">
        <f>ROUND(I243*H243,2)</f>
        <v>0</v>
      </c>
      <c r="BL243" s="16" t="s">
        <v>118</v>
      </c>
      <c r="BM243" s="175" t="s">
        <v>323</v>
      </c>
    </row>
    <row r="244" spans="1:65" s="12" customFormat="1" ht="11.25">
      <c r="B244" s="182"/>
      <c r="C244" s="183"/>
      <c r="D244" s="177" t="s">
        <v>122</v>
      </c>
      <c r="E244" s="184" t="s">
        <v>19</v>
      </c>
      <c r="F244" s="185" t="s">
        <v>311</v>
      </c>
      <c r="G244" s="183"/>
      <c r="H244" s="186">
        <v>17312</v>
      </c>
      <c r="I244" s="187"/>
      <c r="J244" s="183"/>
      <c r="K244" s="183"/>
      <c r="L244" s="188"/>
      <c r="M244" s="189"/>
      <c r="N244" s="190"/>
      <c r="O244" s="190"/>
      <c r="P244" s="190"/>
      <c r="Q244" s="190"/>
      <c r="R244" s="190"/>
      <c r="S244" s="190"/>
      <c r="T244" s="191"/>
      <c r="AT244" s="192" t="s">
        <v>122</v>
      </c>
      <c r="AU244" s="192" t="s">
        <v>77</v>
      </c>
      <c r="AV244" s="12" t="s">
        <v>79</v>
      </c>
      <c r="AW244" s="12" t="s">
        <v>31</v>
      </c>
      <c r="AX244" s="12" t="s">
        <v>69</v>
      </c>
      <c r="AY244" s="192" t="s">
        <v>112</v>
      </c>
    </row>
    <row r="245" spans="1:65" s="13" customFormat="1" ht="11.25">
      <c r="B245" s="193"/>
      <c r="C245" s="194"/>
      <c r="D245" s="177" t="s">
        <v>122</v>
      </c>
      <c r="E245" s="195" t="s">
        <v>19</v>
      </c>
      <c r="F245" s="196" t="s">
        <v>124</v>
      </c>
      <c r="G245" s="194"/>
      <c r="H245" s="197">
        <v>17312</v>
      </c>
      <c r="I245" s="198"/>
      <c r="J245" s="194"/>
      <c r="K245" s="194"/>
      <c r="L245" s="199"/>
      <c r="M245" s="200"/>
      <c r="N245" s="201"/>
      <c r="O245" s="201"/>
      <c r="P245" s="201"/>
      <c r="Q245" s="201"/>
      <c r="R245" s="201"/>
      <c r="S245" s="201"/>
      <c r="T245" s="202"/>
      <c r="AT245" s="203" t="s">
        <v>122</v>
      </c>
      <c r="AU245" s="203" t="s">
        <v>77</v>
      </c>
      <c r="AV245" s="13" t="s">
        <v>118</v>
      </c>
      <c r="AW245" s="13" t="s">
        <v>31</v>
      </c>
      <c r="AX245" s="13" t="s">
        <v>77</v>
      </c>
      <c r="AY245" s="203" t="s">
        <v>112</v>
      </c>
    </row>
    <row r="246" spans="1:65" s="2" customFormat="1" ht="62.65" customHeight="1">
      <c r="A246" s="33"/>
      <c r="B246" s="34"/>
      <c r="C246" s="164" t="s">
        <v>324</v>
      </c>
      <c r="D246" s="164" t="s">
        <v>113</v>
      </c>
      <c r="E246" s="165" t="s">
        <v>325</v>
      </c>
      <c r="F246" s="166" t="s">
        <v>326</v>
      </c>
      <c r="G246" s="167" t="s">
        <v>148</v>
      </c>
      <c r="H246" s="168">
        <v>35.725000000000001</v>
      </c>
      <c r="I246" s="169"/>
      <c r="J246" s="170">
        <f>ROUND(I246*H246,2)</f>
        <v>0</v>
      </c>
      <c r="K246" s="166" t="s">
        <v>117</v>
      </c>
      <c r="L246" s="38"/>
      <c r="M246" s="171" t="s">
        <v>19</v>
      </c>
      <c r="N246" s="172" t="s">
        <v>40</v>
      </c>
      <c r="O246" s="63"/>
      <c r="P246" s="173">
        <f>O246*H246</f>
        <v>0</v>
      </c>
      <c r="Q246" s="173">
        <v>0</v>
      </c>
      <c r="R246" s="173">
        <f>Q246*H246</f>
        <v>0</v>
      </c>
      <c r="S246" s="173">
        <v>0</v>
      </c>
      <c r="T246" s="174">
        <f>S246*H246</f>
        <v>0</v>
      </c>
      <c r="U246" s="33"/>
      <c r="V246" s="33"/>
      <c r="W246" s="33"/>
      <c r="X246" s="33"/>
      <c r="Y246" s="33"/>
      <c r="Z246" s="33"/>
      <c r="AA246" s="33"/>
      <c r="AB246" s="33"/>
      <c r="AC246" s="33"/>
      <c r="AD246" s="33"/>
      <c r="AE246" s="33"/>
      <c r="AR246" s="175" t="s">
        <v>118</v>
      </c>
      <c r="AT246" s="175" t="s">
        <v>113</v>
      </c>
      <c r="AU246" s="175" t="s">
        <v>77</v>
      </c>
      <c r="AY246" s="16" t="s">
        <v>112</v>
      </c>
      <c r="BE246" s="176">
        <f>IF(N246="základní",J246,0)</f>
        <v>0</v>
      </c>
      <c r="BF246" s="176">
        <f>IF(N246="snížená",J246,0)</f>
        <v>0</v>
      </c>
      <c r="BG246" s="176">
        <f>IF(N246="zákl. přenesená",J246,0)</f>
        <v>0</v>
      </c>
      <c r="BH246" s="176">
        <f>IF(N246="sníž. přenesená",J246,0)</f>
        <v>0</v>
      </c>
      <c r="BI246" s="176">
        <f>IF(N246="nulová",J246,0)</f>
        <v>0</v>
      </c>
      <c r="BJ246" s="16" t="s">
        <v>77</v>
      </c>
      <c r="BK246" s="176">
        <f>ROUND(I246*H246,2)</f>
        <v>0</v>
      </c>
      <c r="BL246" s="16" t="s">
        <v>118</v>
      </c>
      <c r="BM246" s="175" t="s">
        <v>327</v>
      </c>
    </row>
    <row r="247" spans="1:65" s="2" customFormat="1" ht="39">
      <c r="A247" s="33"/>
      <c r="B247" s="34"/>
      <c r="C247" s="35"/>
      <c r="D247" s="177" t="s">
        <v>120</v>
      </c>
      <c r="E247" s="35"/>
      <c r="F247" s="178" t="s">
        <v>150</v>
      </c>
      <c r="G247" s="35"/>
      <c r="H247" s="35"/>
      <c r="I247" s="179"/>
      <c r="J247" s="35"/>
      <c r="K247" s="35"/>
      <c r="L247" s="38"/>
      <c r="M247" s="180"/>
      <c r="N247" s="181"/>
      <c r="O247" s="63"/>
      <c r="P247" s="63"/>
      <c r="Q247" s="63"/>
      <c r="R247" s="63"/>
      <c r="S247" s="63"/>
      <c r="T247" s="64"/>
      <c r="U247" s="33"/>
      <c r="V247" s="33"/>
      <c r="W247" s="33"/>
      <c r="X247" s="33"/>
      <c r="Y247" s="33"/>
      <c r="Z247" s="33"/>
      <c r="AA247" s="33"/>
      <c r="AB247" s="33"/>
      <c r="AC247" s="33"/>
      <c r="AD247" s="33"/>
      <c r="AE247" s="33"/>
      <c r="AT247" s="16" t="s">
        <v>120</v>
      </c>
      <c r="AU247" s="16" t="s">
        <v>77</v>
      </c>
    </row>
    <row r="248" spans="1:65" s="12" customFormat="1" ht="11.25">
      <c r="B248" s="182"/>
      <c r="C248" s="183"/>
      <c r="D248" s="177" t="s">
        <v>122</v>
      </c>
      <c r="E248" s="184" t="s">
        <v>19</v>
      </c>
      <c r="F248" s="185" t="s">
        <v>328</v>
      </c>
      <c r="G248" s="183"/>
      <c r="H248" s="186">
        <v>22.568000000000001</v>
      </c>
      <c r="I248" s="187"/>
      <c r="J248" s="183"/>
      <c r="K248" s="183"/>
      <c r="L248" s="188"/>
      <c r="M248" s="189"/>
      <c r="N248" s="190"/>
      <c r="O248" s="190"/>
      <c r="P248" s="190"/>
      <c r="Q248" s="190"/>
      <c r="R248" s="190"/>
      <c r="S248" s="190"/>
      <c r="T248" s="191"/>
      <c r="AT248" s="192" t="s">
        <v>122</v>
      </c>
      <c r="AU248" s="192" t="s">
        <v>77</v>
      </c>
      <c r="AV248" s="12" t="s">
        <v>79</v>
      </c>
      <c r="AW248" s="12" t="s">
        <v>31</v>
      </c>
      <c r="AX248" s="12" t="s">
        <v>69</v>
      </c>
      <c r="AY248" s="192" t="s">
        <v>112</v>
      </c>
    </row>
    <row r="249" spans="1:65" s="12" customFormat="1" ht="11.25">
      <c r="B249" s="182"/>
      <c r="C249" s="183"/>
      <c r="D249" s="177" t="s">
        <v>122</v>
      </c>
      <c r="E249" s="184" t="s">
        <v>19</v>
      </c>
      <c r="F249" s="185" t="s">
        <v>329</v>
      </c>
      <c r="G249" s="183"/>
      <c r="H249" s="186">
        <v>13.157</v>
      </c>
      <c r="I249" s="187"/>
      <c r="J249" s="183"/>
      <c r="K249" s="183"/>
      <c r="L249" s="188"/>
      <c r="M249" s="189"/>
      <c r="N249" s="190"/>
      <c r="O249" s="190"/>
      <c r="P249" s="190"/>
      <c r="Q249" s="190"/>
      <c r="R249" s="190"/>
      <c r="S249" s="190"/>
      <c r="T249" s="191"/>
      <c r="AT249" s="192" t="s">
        <v>122</v>
      </c>
      <c r="AU249" s="192" t="s">
        <v>77</v>
      </c>
      <c r="AV249" s="12" t="s">
        <v>79</v>
      </c>
      <c r="AW249" s="12" t="s">
        <v>31</v>
      </c>
      <c r="AX249" s="12" t="s">
        <v>69</v>
      </c>
      <c r="AY249" s="192" t="s">
        <v>112</v>
      </c>
    </row>
    <row r="250" spans="1:65" s="13" customFormat="1" ht="11.25">
      <c r="B250" s="193"/>
      <c r="C250" s="194"/>
      <c r="D250" s="177" t="s">
        <v>122</v>
      </c>
      <c r="E250" s="195" t="s">
        <v>19</v>
      </c>
      <c r="F250" s="196" t="s">
        <v>124</v>
      </c>
      <c r="G250" s="194"/>
      <c r="H250" s="197">
        <v>35.725000000000001</v>
      </c>
      <c r="I250" s="198"/>
      <c r="J250" s="194"/>
      <c r="K250" s="194"/>
      <c r="L250" s="199"/>
      <c r="M250" s="200"/>
      <c r="N250" s="201"/>
      <c r="O250" s="201"/>
      <c r="P250" s="201"/>
      <c r="Q250" s="201"/>
      <c r="R250" s="201"/>
      <c r="S250" s="201"/>
      <c r="T250" s="202"/>
      <c r="AT250" s="203" t="s">
        <v>122</v>
      </c>
      <c r="AU250" s="203" t="s">
        <v>77</v>
      </c>
      <c r="AV250" s="13" t="s">
        <v>118</v>
      </c>
      <c r="AW250" s="13" t="s">
        <v>31</v>
      </c>
      <c r="AX250" s="13" t="s">
        <v>77</v>
      </c>
      <c r="AY250" s="203" t="s">
        <v>112</v>
      </c>
    </row>
    <row r="251" spans="1:65" s="2" customFormat="1" ht="44.25" customHeight="1">
      <c r="A251" s="33"/>
      <c r="B251" s="34"/>
      <c r="C251" s="164" t="s">
        <v>330</v>
      </c>
      <c r="D251" s="164" t="s">
        <v>113</v>
      </c>
      <c r="E251" s="165" t="s">
        <v>331</v>
      </c>
      <c r="F251" s="166" t="s">
        <v>332</v>
      </c>
      <c r="G251" s="167" t="s">
        <v>148</v>
      </c>
      <c r="H251" s="168">
        <v>35.725000000000001</v>
      </c>
      <c r="I251" s="169"/>
      <c r="J251" s="170">
        <f>ROUND(I251*H251,2)</f>
        <v>0</v>
      </c>
      <c r="K251" s="166" t="s">
        <v>117</v>
      </c>
      <c r="L251" s="38"/>
      <c r="M251" s="171" t="s">
        <v>19</v>
      </c>
      <c r="N251" s="172" t="s">
        <v>40</v>
      </c>
      <c r="O251" s="63"/>
      <c r="P251" s="173">
        <f>O251*H251</f>
        <v>0</v>
      </c>
      <c r="Q251" s="173">
        <v>0</v>
      </c>
      <c r="R251" s="173">
        <f>Q251*H251</f>
        <v>0</v>
      </c>
      <c r="S251" s="173">
        <v>0</v>
      </c>
      <c r="T251" s="174">
        <f>S251*H251</f>
        <v>0</v>
      </c>
      <c r="U251" s="33"/>
      <c r="V251" s="33"/>
      <c r="W251" s="33"/>
      <c r="X251" s="33"/>
      <c r="Y251" s="33"/>
      <c r="Z251" s="33"/>
      <c r="AA251" s="33"/>
      <c r="AB251" s="33"/>
      <c r="AC251" s="33"/>
      <c r="AD251" s="33"/>
      <c r="AE251" s="33"/>
      <c r="AR251" s="175" t="s">
        <v>183</v>
      </c>
      <c r="AT251" s="175" t="s">
        <v>113</v>
      </c>
      <c r="AU251" s="175" t="s">
        <v>77</v>
      </c>
      <c r="AY251" s="16" t="s">
        <v>112</v>
      </c>
      <c r="BE251" s="176">
        <f>IF(N251="základní",J251,0)</f>
        <v>0</v>
      </c>
      <c r="BF251" s="176">
        <f>IF(N251="snížená",J251,0)</f>
        <v>0</v>
      </c>
      <c r="BG251" s="176">
        <f>IF(N251="zákl. přenesená",J251,0)</f>
        <v>0</v>
      </c>
      <c r="BH251" s="176">
        <f>IF(N251="sníž. přenesená",J251,0)</f>
        <v>0</v>
      </c>
      <c r="BI251" s="176">
        <f>IF(N251="nulová",J251,0)</f>
        <v>0</v>
      </c>
      <c r="BJ251" s="16" t="s">
        <v>77</v>
      </c>
      <c r="BK251" s="176">
        <f>ROUND(I251*H251,2)</f>
        <v>0</v>
      </c>
      <c r="BL251" s="16" t="s">
        <v>183</v>
      </c>
      <c r="BM251" s="175" t="s">
        <v>333</v>
      </c>
    </row>
    <row r="252" spans="1:65" s="2" customFormat="1" ht="39">
      <c r="A252" s="33"/>
      <c r="B252" s="34"/>
      <c r="C252" s="35"/>
      <c r="D252" s="177" t="s">
        <v>120</v>
      </c>
      <c r="E252" s="35"/>
      <c r="F252" s="178" t="s">
        <v>334</v>
      </c>
      <c r="G252" s="35"/>
      <c r="H252" s="35"/>
      <c r="I252" s="179"/>
      <c r="J252" s="35"/>
      <c r="K252" s="35"/>
      <c r="L252" s="38"/>
      <c r="M252" s="180"/>
      <c r="N252" s="181"/>
      <c r="O252" s="63"/>
      <c r="P252" s="63"/>
      <c r="Q252" s="63"/>
      <c r="R252" s="63"/>
      <c r="S252" s="63"/>
      <c r="T252" s="64"/>
      <c r="U252" s="33"/>
      <c r="V252" s="33"/>
      <c r="W252" s="33"/>
      <c r="X252" s="33"/>
      <c r="Y252" s="33"/>
      <c r="Z252" s="33"/>
      <c r="AA252" s="33"/>
      <c r="AB252" s="33"/>
      <c r="AC252" s="33"/>
      <c r="AD252" s="33"/>
      <c r="AE252" s="33"/>
      <c r="AT252" s="16" t="s">
        <v>120</v>
      </c>
      <c r="AU252" s="16" t="s">
        <v>77</v>
      </c>
    </row>
    <row r="253" spans="1:65" s="12" customFormat="1" ht="11.25">
      <c r="B253" s="182"/>
      <c r="C253" s="183"/>
      <c r="D253" s="177" t="s">
        <v>122</v>
      </c>
      <c r="E253" s="184" t="s">
        <v>19</v>
      </c>
      <c r="F253" s="185" t="s">
        <v>328</v>
      </c>
      <c r="G253" s="183"/>
      <c r="H253" s="186">
        <v>22.568000000000001</v>
      </c>
      <c r="I253" s="187"/>
      <c r="J253" s="183"/>
      <c r="K253" s="183"/>
      <c r="L253" s="188"/>
      <c r="M253" s="189"/>
      <c r="N253" s="190"/>
      <c r="O253" s="190"/>
      <c r="P253" s="190"/>
      <c r="Q253" s="190"/>
      <c r="R253" s="190"/>
      <c r="S253" s="190"/>
      <c r="T253" s="191"/>
      <c r="AT253" s="192" t="s">
        <v>122</v>
      </c>
      <c r="AU253" s="192" t="s">
        <v>77</v>
      </c>
      <c r="AV253" s="12" t="s">
        <v>79</v>
      </c>
      <c r="AW253" s="12" t="s">
        <v>31</v>
      </c>
      <c r="AX253" s="12" t="s">
        <v>69</v>
      </c>
      <c r="AY253" s="192" t="s">
        <v>112</v>
      </c>
    </row>
    <row r="254" spans="1:65" s="12" customFormat="1" ht="11.25">
      <c r="B254" s="182"/>
      <c r="C254" s="183"/>
      <c r="D254" s="177" t="s">
        <v>122</v>
      </c>
      <c r="E254" s="184" t="s">
        <v>19</v>
      </c>
      <c r="F254" s="185" t="s">
        <v>335</v>
      </c>
      <c r="G254" s="183"/>
      <c r="H254" s="186">
        <v>13.157</v>
      </c>
      <c r="I254" s="187"/>
      <c r="J254" s="183"/>
      <c r="K254" s="183"/>
      <c r="L254" s="188"/>
      <c r="M254" s="189"/>
      <c r="N254" s="190"/>
      <c r="O254" s="190"/>
      <c r="P254" s="190"/>
      <c r="Q254" s="190"/>
      <c r="R254" s="190"/>
      <c r="S254" s="190"/>
      <c r="T254" s="191"/>
      <c r="AT254" s="192" t="s">
        <v>122</v>
      </c>
      <c r="AU254" s="192" t="s">
        <v>77</v>
      </c>
      <c r="AV254" s="12" t="s">
        <v>79</v>
      </c>
      <c r="AW254" s="12" t="s">
        <v>31</v>
      </c>
      <c r="AX254" s="12" t="s">
        <v>69</v>
      </c>
      <c r="AY254" s="192" t="s">
        <v>112</v>
      </c>
    </row>
    <row r="255" spans="1:65" s="13" customFormat="1" ht="11.25">
      <c r="B255" s="193"/>
      <c r="C255" s="194"/>
      <c r="D255" s="177" t="s">
        <v>122</v>
      </c>
      <c r="E255" s="195" t="s">
        <v>19</v>
      </c>
      <c r="F255" s="196" t="s">
        <v>124</v>
      </c>
      <c r="G255" s="194"/>
      <c r="H255" s="197">
        <v>35.725000000000001</v>
      </c>
      <c r="I255" s="198"/>
      <c r="J255" s="194"/>
      <c r="K255" s="194"/>
      <c r="L255" s="199"/>
      <c r="M255" s="200"/>
      <c r="N255" s="201"/>
      <c r="O255" s="201"/>
      <c r="P255" s="201"/>
      <c r="Q255" s="201"/>
      <c r="R255" s="201"/>
      <c r="S255" s="201"/>
      <c r="T255" s="202"/>
      <c r="AT255" s="203" t="s">
        <v>122</v>
      </c>
      <c r="AU255" s="203" t="s">
        <v>77</v>
      </c>
      <c r="AV255" s="13" t="s">
        <v>118</v>
      </c>
      <c r="AW255" s="13" t="s">
        <v>31</v>
      </c>
      <c r="AX255" s="13" t="s">
        <v>77</v>
      </c>
      <c r="AY255" s="203" t="s">
        <v>112</v>
      </c>
    </row>
    <row r="256" spans="1:65" s="2" customFormat="1" ht="44.25" customHeight="1">
      <c r="A256" s="33"/>
      <c r="B256" s="34"/>
      <c r="C256" s="164" t="s">
        <v>336</v>
      </c>
      <c r="D256" s="164" t="s">
        <v>113</v>
      </c>
      <c r="E256" s="165" t="s">
        <v>337</v>
      </c>
      <c r="F256" s="166" t="s">
        <v>338</v>
      </c>
      <c r="G256" s="167" t="s">
        <v>148</v>
      </c>
      <c r="H256" s="168">
        <v>1493.16</v>
      </c>
      <c r="I256" s="169"/>
      <c r="J256" s="170">
        <f>ROUND(I256*H256,2)</f>
        <v>0</v>
      </c>
      <c r="K256" s="166" t="s">
        <v>117</v>
      </c>
      <c r="L256" s="38"/>
      <c r="M256" s="171" t="s">
        <v>19</v>
      </c>
      <c r="N256" s="172" t="s">
        <v>40</v>
      </c>
      <c r="O256" s="63"/>
      <c r="P256" s="173">
        <f>O256*H256</f>
        <v>0</v>
      </c>
      <c r="Q256" s="173">
        <v>0</v>
      </c>
      <c r="R256" s="173">
        <f>Q256*H256</f>
        <v>0</v>
      </c>
      <c r="S256" s="173">
        <v>0</v>
      </c>
      <c r="T256" s="174">
        <f>S256*H256</f>
        <v>0</v>
      </c>
      <c r="U256" s="33"/>
      <c r="V256" s="33"/>
      <c r="W256" s="33"/>
      <c r="X256" s="33"/>
      <c r="Y256" s="33"/>
      <c r="Z256" s="33"/>
      <c r="AA256" s="33"/>
      <c r="AB256" s="33"/>
      <c r="AC256" s="33"/>
      <c r="AD256" s="33"/>
      <c r="AE256" s="33"/>
      <c r="AR256" s="175" t="s">
        <v>183</v>
      </c>
      <c r="AT256" s="175" t="s">
        <v>113</v>
      </c>
      <c r="AU256" s="175" t="s">
        <v>77</v>
      </c>
      <c r="AY256" s="16" t="s">
        <v>112</v>
      </c>
      <c r="BE256" s="176">
        <f>IF(N256="základní",J256,0)</f>
        <v>0</v>
      </c>
      <c r="BF256" s="176">
        <f>IF(N256="snížená",J256,0)</f>
        <v>0</v>
      </c>
      <c r="BG256" s="176">
        <f>IF(N256="zákl. přenesená",J256,0)</f>
        <v>0</v>
      </c>
      <c r="BH256" s="176">
        <f>IF(N256="sníž. přenesená",J256,0)</f>
        <v>0</v>
      </c>
      <c r="BI256" s="176">
        <f>IF(N256="nulová",J256,0)</f>
        <v>0</v>
      </c>
      <c r="BJ256" s="16" t="s">
        <v>77</v>
      </c>
      <c r="BK256" s="176">
        <f>ROUND(I256*H256,2)</f>
        <v>0</v>
      </c>
      <c r="BL256" s="16" t="s">
        <v>183</v>
      </c>
      <c r="BM256" s="175" t="s">
        <v>339</v>
      </c>
    </row>
    <row r="257" spans="1:65" s="12" customFormat="1" ht="11.25">
      <c r="B257" s="182"/>
      <c r="C257" s="183"/>
      <c r="D257" s="177" t="s">
        <v>122</v>
      </c>
      <c r="E257" s="184" t="s">
        <v>19</v>
      </c>
      <c r="F257" s="185" t="s">
        <v>185</v>
      </c>
      <c r="G257" s="183"/>
      <c r="H257" s="186">
        <v>346.24</v>
      </c>
      <c r="I257" s="187"/>
      <c r="J257" s="183"/>
      <c r="K257" s="183"/>
      <c r="L257" s="188"/>
      <c r="M257" s="189"/>
      <c r="N257" s="190"/>
      <c r="O257" s="190"/>
      <c r="P257" s="190"/>
      <c r="Q257" s="190"/>
      <c r="R257" s="190"/>
      <c r="S257" s="190"/>
      <c r="T257" s="191"/>
      <c r="AT257" s="192" t="s">
        <v>122</v>
      </c>
      <c r="AU257" s="192" t="s">
        <v>77</v>
      </c>
      <c r="AV257" s="12" t="s">
        <v>79</v>
      </c>
      <c r="AW257" s="12" t="s">
        <v>31</v>
      </c>
      <c r="AX257" s="12" t="s">
        <v>69</v>
      </c>
      <c r="AY257" s="192" t="s">
        <v>112</v>
      </c>
    </row>
    <row r="258" spans="1:65" s="12" customFormat="1" ht="11.25">
      <c r="B258" s="182"/>
      <c r="C258" s="183"/>
      <c r="D258" s="177" t="s">
        <v>122</v>
      </c>
      <c r="E258" s="184" t="s">
        <v>19</v>
      </c>
      <c r="F258" s="185" t="s">
        <v>290</v>
      </c>
      <c r="G258" s="183"/>
      <c r="H258" s="186">
        <v>1146.92</v>
      </c>
      <c r="I258" s="187"/>
      <c r="J258" s="183"/>
      <c r="K258" s="183"/>
      <c r="L258" s="188"/>
      <c r="M258" s="189"/>
      <c r="N258" s="190"/>
      <c r="O258" s="190"/>
      <c r="P258" s="190"/>
      <c r="Q258" s="190"/>
      <c r="R258" s="190"/>
      <c r="S258" s="190"/>
      <c r="T258" s="191"/>
      <c r="AT258" s="192" t="s">
        <v>122</v>
      </c>
      <c r="AU258" s="192" t="s">
        <v>77</v>
      </c>
      <c r="AV258" s="12" t="s">
        <v>79</v>
      </c>
      <c r="AW258" s="12" t="s">
        <v>31</v>
      </c>
      <c r="AX258" s="12" t="s">
        <v>69</v>
      </c>
      <c r="AY258" s="192" t="s">
        <v>112</v>
      </c>
    </row>
    <row r="259" spans="1:65" s="13" customFormat="1" ht="11.25">
      <c r="B259" s="193"/>
      <c r="C259" s="194"/>
      <c r="D259" s="177" t="s">
        <v>122</v>
      </c>
      <c r="E259" s="195" t="s">
        <v>19</v>
      </c>
      <c r="F259" s="196" t="s">
        <v>124</v>
      </c>
      <c r="G259" s="194"/>
      <c r="H259" s="197">
        <v>1493.16</v>
      </c>
      <c r="I259" s="198"/>
      <c r="J259" s="194"/>
      <c r="K259" s="194"/>
      <c r="L259" s="199"/>
      <c r="M259" s="200"/>
      <c r="N259" s="201"/>
      <c r="O259" s="201"/>
      <c r="P259" s="201"/>
      <c r="Q259" s="201"/>
      <c r="R259" s="201"/>
      <c r="S259" s="201"/>
      <c r="T259" s="202"/>
      <c r="AT259" s="203" t="s">
        <v>122</v>
      </c>
      <c r="AU259" s="203" t="s">
        <v>77</v>
      </c>
      <c r="AV259" s="13" t="s">
        <v>118</v>
      </c>
      <c r="AW259" s="13" t="s">
        <v>31</v>
      </c>
      <c r="AX259" s="13" t="s">
        <v>77</v>
      </c>
      <c r="AY259" s="203" t="s">
        <v>112</v>
      </c>
    </row>
    <row r="260" spans="1:65" s="11" customFormat="1" ht="25.9" customHeight="1">
      <c r="B260" s="150"/>
      <c r="C260" s="151"/>
      <c r="D260" s="152" t="s">
        <v>68</v>
      </c>
      <c r="E260" s="153" t="s">
        <v>340</v>
      </c>
      <c r="F260" s="153" t="s">
        <v>341</v>
      </c>
      <c r="G260" s="151"/>
      <c r="H260" s="151"/>
      <c r="I260" s="154"/>
      <c r="J260" s="155">
        <f>BK260</f>
        <v>0</v>
      </c>
      <c r="K260" s="151"/>
      <c r="L260" s="156"/>
      <c r="M260" s="157"/>
      <c r="N260" s="158"/>
      <c r="O260" s="158"/>
      <c r="P260" s="159">
        <f>SUM(P261:P274)</f>
        <v>0</v>
      </c>
      <c r="Q260" s="158"/>
      <c r="R260" s="159">
        <f>SUM(R261:R274)</f>
        <v>0</v>
      </c>
      <c r="S260" s="158"/>
      <c r="T260" s="160">
        <f>SUM(T261:T274)</f>
        <v>0</v>
      </c>
      <c r="AR260" s="161" t="s">
        <v>77</v>
      </c>
      <c r="AT260" s="162" t="s">
        <v>68</v>
      </c>
      <c r="AU260" s="162" t="s">
        <v>69</v>
      </c>
      <c r="AY260" s="161" t="s">
        <v>112</v>
      </c>
      <c r="BK260" s="163">
        <f>SUM(BK261:BK274)</f>
        <v>0</v>
      </c>
    </row>
    <row r="261" spans="1:65" s="2" customFormat="1" ht="24.2" customHeight="1">
      <c r="A261" s="33"/>
      <c r="B261" s="34"/>
      <c r="C261" s="164" t="s">
        <v>342</v>
      </c>
      <c r="D261" s="164" t="s">
        <v>113</v>
      </c>
      <c r="E261" s="165" t="s">
        <v>343</v>
      </c>
      <c r="F261" s="166" t="s">
        <v>344</v>
      </c>
      <c r="G261" s="167" t="s">
        <v>175</v>
      </c>
      <c r="H261" s="168">
        <v>144</v>
      </c>
      <c r="I261" s="169"/>
      <c r="J261" s="170">
        <f>ROUND(I261*H261,2)</f>
        <v>0</v>
      </c>
      <c r="K261" s="166" t="s">
        <v>117</v>
      </c>
      <c r="L261" s="38"/>
      <c r="M261" s="171" t="s">
        <v>19</v>
      </c>
      <c r="N261" s="172" t="s">
        <v>40</v>
      </c>
      <c r="O261" s="63"/>
      <c r="P261" s="173">
        <f>O261*H261</f>
        <v>0</v>
      </c>
      <c r="Q261" s="173">
        <v>0</v>
      </c>
      <c r="R261" s="173">
        <f>Q261*H261</f>
        <v>0</v>
      </c>
      <c r="S261" s="173">
        <v>0</v>
      </c>
      <c r="T261" s="174">
        <f>S261*H261</f>
        <v>0</v>
      </c>
      <c r="U261" s="33"/>
      <c r="V261" s="33"/>
      <c r="W261" s="33"/>
      <c r="X261" s="33"/>
      <c r="Y261" s="33"/>
      <c r="Z261" s="33"/>
      <c r="AA261" s="33"/>
      <c r="AB261" s="33"/>
      <c r="AC261" s="33"/>
      <c r="AD261" s="33"/>
      <c r="AE261" s="33"/>
      <c r="AR261" s="175" t="s">
        <v>118</v>
      </c>
      <c r="AT261" s="175" t="s">
        <v>113</v>
      </c>
      <c r="AU261" s="175" t="s">
        <v>77</v>
      </c>
      <c r="AY261" s="16" t="s">
        <v>112</v>
      </c>
      <c r="BE261" s="176">
        <f>IF(N261="základní",J261,0)</f>
        <v>0</v>
      </c>
      <c r="BF261" s="176">
        <f>IF(N261="snížená",J261,0)</f>
        <v>0</v>
      </c>
      <c r="BG261" s="176">
        <f>IF(N261="zákl. přenesená",J261,0)</f>
        <v>0</v>
      </c>
      <c r="BH261" s="176">
        <f>IF(N261="sníž. přenesená",J261,0)</f>
        <v>0</v>
      </c>
      <c r="BI261" s="176">
        <f>IF(N261="nulová",J261,0)</f>
        <v>0</v>
      </c>
      <c r="BJ261" s="16" t="s">
        <v>77</v>
      </c>
      <c r="BK261" s="176">
        <f>ROUND(I261*H261,2)</f>
        <v>0</v>
      </c>
      <c r="BL261" s="16" t="s">
        <v>118</v>
      </c>
      <c r="BM261" s="175" t="s">
        <v>345</v>
      </c>
    </row>
    <row r="262" spans="1:65" s="2" customFormat="1" ht="19.5">
      <c r="A262" s="33"/>
      <c r="B262" s="34"/>
      <c r="C262" s="35"/>
      <c r="D262" s="177" t="s">
        <v>120</v>
      </c>
      <c r="E262" s="35"/>
      <c r="F262" s="178" t="s">
        <v>346</v>
      </c>
      <c r="G262" s="35"/>
      <c r="H262" s="35"/>
      <c r="I262" s="179"/>
      <c r="J262" s="35"/>
      <c r="K262" s="35"/>
      <c r="L262" s="38"/>
      <c r="M262" s="180"/>
      <c r="N262" s="181"/>
      <c r="O262" s="63"/>
      <c r="P262" s="63"/>
      <c r="Q262" s="63"/>
      <c r="R262" s="63"/>
      <c r="S262" s="63"/>
      <c r="T262" s="64"/>
      <c r="U262" s="33"/>
      <c r="V262" s="33"/>
      <c r="W262" s="33"/>
      <c r="X262" s="33"/>
      <c r="Y262" s="33"/>
      <c r="Z262" s="33"/>
      <c r="AA262" s="33"/>
      <c r="AB262" s="33"/>
      <c r="AC262" s="33"/>
      <c r="AD262" s="33"/>
      <c r="AE262" s="33"/>
      <c r="AT262" s="16" t="s">
        <v>120</v>
      </c>
      <c r="AU262" s="16" t="s">
        <v>77</v>
      </c>
    </row>
    <row r="263" spans="1:65" s="2" customFormat="1" ht="19.5">
      <c r="A263" s="33"/>
      <c r="B263" s="34"/>
      <c r="C263" s="35"/>
      <c r="D263" s="177" t="s">
        <v>129</v>
      </c>
      <c r="E263" s="35"/>
      <c r="F263" s="178" t="s">
        <v>347</v>
      </c>
      <c r="G263" s="35"/>
      <c r="H263" s="35"/>
      <c r="I263" s="179"/>
      <c r="J263" s="35"/>
      <c r="K263" s="35"/>
      <c r="L263" s="38"/>
      <c r="M263" s="180"/>
      <c r="N263" s="181"/>
      <c r="O263" s="63"/>
      <c r="P263" s="63"/>
      <c r="Q263" s="63"/>
      <c r="R263" s="63"/>
      <c r="S263" s="63"/>
      <c r="T263" s="64"/>
      <c r="U263" s="33"/>
      <c r="V263" s="33"/>
      <c r="W263" s="33"/>
      <c r="X263" s="33"/>
      <c r="Y263" s="33"/>
      <c r="Z263" s="33"/>
      <c r="AA263" s="33"/>
      <c r="AB263" s="33"/>
      <c r="AC263" s="33"/>
      <c r="AD263" s="33"/>
      <c r="AE263" s="33"/>
      <c r="AT263" s="16" t="s">
        <v>129</v>
      </c>
      <c r="AU263" s="16" t="s">
        <v>77</v>
      </c>
    </row>
    <row r="264" spans="1:65" s="12" customFormat="1" ht="11.25">
      <c r="B264" s="182"/>
      <c r="C264" s="183"/>
      <c r="D264" s="177" t="s">
        <v>122</v>
      </c>
      <c r="E264" s="184" t="s">
        <v>19</v>
      </c>
      <c r="F264" s="185" t="s">
        <v>348</v>
      </c>
      <c r="G264" s="183"/>
      <c r="H264" s="186">
        <v>144</v>
      </c>
      <c r="I264" s="187"/>
      <c r="J264" s="183"/>
      <c r="K264" s="183"/>
      <c r="L264" s="188"/>
      <c r="M264" s="189"/>
      <c r="N264" s="190"/>
      <c r="O264" s="190"/>
      <c r="P264" s="190"/>
      <c r="Q264" s="190"/>
      <c r="R264" s="190"/>
      <c r="S264" s="190"/>
      <c r="T264" s="191"/>
      <c r="AT264" s="192" t="s">
        <v>122</v>
      </c>
      <c r="AU264" s="192" t="s">
        <v>77</v>
      </c>
      <c r="AV264" s="12" t="s">
        <v>79</v>
      </c>
      <c r="AW264" s="12" t="s">
        <v>31</v>
      </c>
      <c r="AX264" s="12" t="s">
        <v>69</v>
      </c>
      <c r="AY264" s="192" t="s">
        <v>112</v>
      </c>
    </row>
    <row r="265" spans="1:65" s="13" customFormat="1" ht="11.25">
      <c r="B265" s="193"/>
      <c r="C265" s="194"/>
      <c r="D265" s="177" t="s">
        <v>122</v>
      </c>
      <c r="E265" s="195" t="s">
        <v>19</v>
      </c>
      <c r="F265" s="196" t="s">
        <v>124</v>
      </c>
      <c r="G265" s="194"/>
      <c r="H265" s="197">
        <v>144</v>
      </c>
      <c r="I265" s="198"/>
      <c r="J265" s="194"/>
      <c r="K265" s="194"/>
      <c r="L265" s="199"/>
      <c r="M265" s="200"/>
      <c r="N265" s="201"/>
      <c r="O265" s="201"/>
      <c r="P265" s="201"/>
      <c r="Q265" s="201"/>
      <c r="R265" s="201"/>
      <c r="S265" s="201"/>
      <c r="T265" s="202"/>
      <c r="AT265" s="203" t="s">
        <v>122</v>
      </c>
      <c r="AU265" s="203" t="s">
        <v>77</v>
      </c>
      <c r="AV265" s="13" t="s">
        <v>118</v>
      </c>
      <c r="AW265" s="13" t="s">
        <v>31</v>
      </c>
      <c r="AX265" s="13" t="s">
        <v>77</v>
      </c>
      <c r="AY265" s="203" t="s">
        <v>112</v>
      </c>
    </row>
    <row r="266" spans="1:65" s="2" customFormat="1" ht="55.5" customHeight="1">
      <c r="A266" s="33"/>
      <c r="B266" s="34"/>
      <c r="C266" s="164" t="s">
        <v>349</v>
      </c>
      <c r="D266" s="164" t="s">
        <v>113</v>
      </c>
      <c r="E266" s="165" t="s">
        <v>350</v>
      </c>
      <c r="F266" s="166" t="s">
        <v>351</v>
      </c>
      <c r="G266" s="167" t="s">
        <v>352</v>
      </c>
      <c r="H266" s="168">
        <v>60</v>
      </c>
      <c r="I266" s="169"/>
      <c r="J266" s="170">
        <f>ROUND(I266*H266,2)</f>
        <v>0</v>
      </c>
      <c r="K266" s="166" t="s">
        <v>117</v>
      </c>
      <c r="L266" s="38"/>
      <c r="M266" s="171" t="s">
        <v>19</v>
      </c>
      <c r="N266" s="172" t="s">
        <v>40</v>
      </c>
      <c r="O266" s="63"/>
      <c r="P266" s="173">
        <f>O266*H266</f>
        <v>0</v>
      </c>
      <c r="Q266" s="173">
        <v>0</v>
      </c>
      <c r="R266" s="173">
        <f>Q266*H266</f>
        <v>0</v>
      </c>
      <c r="S266" s="173">
        <v>0</v>
      </c>
      <c r="T266" s="174">
        <f>S266*H266</f>
        <v>0</v>
      </c>
      <c r="U266" s="33"/>
      <c r="V266" s="33"/>
      <c r="W266" s="33"/>
      <c r="X266" s="33"/>
      <c r="Y266" s="33"/>
      <c r="Z266" s="33"/>
      <c r="AA266" s="33"/>
      <c r="AB266" s="33"/>
      <c r="AC266" s="33"/>
      <c r="AD266" s="33"/>
      <c r="AE266" s="33"/>
      <c r="AR266" s="175" t="s">
        <v>118</v>
      </c>
      <c r="AT266" s="175" t="s">
        <v>113</v>
      </c>
      <c r="AU266" s="175" t="s">
        <v>77</v>
      </c>
      <c r="AY266" s="16" t="s">
        <v>112</v>
      </c>
      <c r="BE266" s="176">
        <f>IF(N266="základní",J266,0)</f>
        <v>0</v>
      </c>
      <c r="BF266" s="176">
        <f>IF(N266="snížená",J266,0)</f>
        <v>0</v>
      </c>
      <c r="BG266" s="176">
        <f>IF(N266="zákl. přenesená",J266,0)</f>
        <v>0</v>
      </c>
      <c r="BH266" s="176">
        <f>IF(N266="sníž. přenesená",J266,0)</f>
        <v>0</v>
      </c>
      <c r="BI266" s="176">
        <f>IF(N266="nulová",J266,0)</f>
        <v>0</v>
      </c>
      <c r="BJ266" s="16" t="s">
        <v>77</v>
      </c>
      <c r="BK266" s="176">
        <f>ROUND(I266*H266,2)</f>
        <v>0</v>
      </c>
      <c r="BL266" s="16" t="s">
        <v>118</v>
      </c>
      <c r="BM266" s="175" t="s">
        <v>353</v>
      </c>
    </row>
    <row r="267" spans="1:65" s="2" customFormat="1" ht="39">
      <c r="A267" s="33"/>
      <c r="B267" s="34"/>
      <c r="C267" s="35"/>
      <c r="D267" s="177" t="s">
        <v>120</v>
      </c>
      <c r="E267" s="35"/>
      <c r="F267" s="178" t="s">
        <v>354</v>
      </c>
      <c r="G267" s="35"/>
      <c r="H267" s="35"/>
      <c r="I267" s="179"/>
      <c r="J267" s="35"/>
      <c r="K267" s="35"/>
      <c r="L267" s="38"/>
      <c r="M267" s="180"/>
      <c r="N267" s="181"/>
      <c r="O267" s="63"/>
      <c r="P267" s="63"/>
      <c r="Q267" s="63"/>
      <c r="R267" s="63"/>
      <c r="S267" s="63"/>
      <c r="T267" s="64"/>
      <c r="U267" s="33"/>
      <c r="V267" s="33"/>
      <c r="W267" s="33"/>
      <c r="X267" s="33"/>
      <c r="Y267" s="33"/>
      <c r="Z267" s="33"/>
      <c r="AA267" s="33"/>
      <c r="AB267" s="33"/>
      <c r="AC267" s="33"/>
      <c r="AD267" s="33"/>
      <c r="AE267" s="33"/>
      <c r="AT267" s="16" t="s">
        <v>120</v>
      </c>
      <c r="AU267" s="16" t="s">
        <v>77</v>
      </c>
    </row>
    <row r="268" spans="1:65" s="2" customFormat="1" ht="49.15" customHeight="1">
      <c r="A268" s="33"/>
      <c r="B268" s="34"/>
      <c r="C268" s="164" t="s">
        <v>355</v>
      </c>
      <c r="D268" s="164" t="s">
        <v>113</v>
      </c>
      <c r="E268" s="165" t="s">
        <v>356</v>
      </c>
      <c r="F268" s="166" t="s">
        <v>357</v>
      </c>
      <c r="G268" s="167" t="s">
        <v>352</v>
      </c>
      <c r="H268" s="168">
        <v>12</v>
      </c>
      <c r="I268" s="169"/>
      <c r="J268" s="170">
        <f>ROUND(I268*H268,2)</f>
        <v>0</v>
      </c>
      <c r="K268" s="166" t="s">
        <v>117</v>
      </c>
      <c r="L268" s="38"/>
      <c r="M268" s="171" t="s">
        <v>19</v>
      </c>
      <c r="N268" s="172" t="s">
        <v>40</v>
      </c>
      <c r="O268" s="63"/>
      <c r="P268" s="173">
        <f>O268*H268</f>
        <v>0</v>
      </c>
      <c r="Q268" s="173">
        <v>0</v>
      </c>
      <c r="R268" s="173">
        <f>Q268*H268</f>
        <v>0</v>
      </c>
      <c r="S268" s="173">
        <v>0</v>
      </c>
      <c r="T268" s="174">
        <f>S268*H268</f>
        <v>0</v>
      </c>
      <c r="U268" s="33"/>
      <c r="V268" s="33"/>
      <c r="W268" s="33"/>
      <c r="X268" s="33"/>
      <c r="Y268" s="33"/>
      <c r="Z268" s="33"/>
      <c r="AA268" s="33"/>
      <c r="AB268" s="33"/>
      <c r="AC268" s="33"/>
      <c r="AD268" s="33"/>
      <c r="AE268" s="33"/>
      <c r="AR268" s="175" t="s">
        <v>118</v>
      </c>
      <c r="AT268" s="175" t="s">
        <v>113</v>
      </c>
      <c r="AU268" s="175" t="s">
        <v>77</v>
      </c>
      <c r="AY268" s="16" t="s">
        <v>112</v>
      </c>
      <c r="BE268" s="176">
        <f>IF(N268="základní",J268,0)</f>
        <v>0</v>
      </c>
      <c r="BF268" s="176">
        <f>IF(N268="snížená",J268,0)</f>
        <v>0</v>
      </c>
      <c r="BG268" s="176">
        <f>IF(N268="zákl. přenesená",J268,0)</f>
        <v>0</v>
      </c>
      <c r="BH268" s="176">
        <f>IF(N268="sníž. přenesená",J268,0)</f>
        <v>0</v>
      </c>
      <c r="BI268" s="176">
        <f>IF(N268="nulová",J268,0)</f>
        <v>0</v>
      </c>
      <c r="BJ268" s="16" t="s">
        <v>77</v>
      </c>
      <c r="BK268" s="176">
        <f>ROUND(I268*H268,2)</f>
        <v>0</v>
      </c>
      <c r="BL268" s="16" t="s">
        <v>118</v>
      </c>
      <c r="BM268" s="175" t="s">
        <v>358</v>
      </c>
    </row>
    <row r="269" spans="1:65" s="2" customFormat="1" ht="39">
      <c r="A269" s="33"/>
      <c r="B269" s="34"/>
      <c r="C269" s="35"/>
      <c r="D269" s="177" t="s">
        <v>120</v>
      </c>
      <c r="E269" s="35"/>
      <c r="F269" s="178" t="s">
        <v>359</v>
      </c>
      <c r="G269" s="35"/>
      <c r="H269" s="35"/>
      <c r="I269" s="179"/>
      <c r="J269" s="35"/>
      <c r="K269" s="35"/>
      <c r="L269" s="38"/>
      <c r="M269" s="180"/>
      <c r="N269" s="181"/>
      <c r="O269" s="63"/>
      <c r="P269" s="63"/>
      <c r="Q269" s="63"/>
      <c r="R269" s="63"/>
      <c r="S269" s="63"/>
      <c r="T269" s="64"/>
      <c r="U269" s="33"/>
      <c r="V269" s="33"/>
      <c r="W269" s="33"/>
      <c r="X269" s="33"/>
      <c r="Y269" s="33"/>
      <c r="Z269" s="33"/>
      <c r="AA269" s="33"/>
      <c r="AB269" s="33"/>
      <c r="AC269" s="33"/>
      <c r="AD269" s="33"/>
      <c r="AE269" s="33"/>
      <c r="AT269" s="16" t="s">
        <v>120</v>
      </c>
      <c r="AU269" s="16" t="s">
        <v>77</v>
      </c>
    </row>
    <row r="270" spans="1:65" s="2" customFormat="1" ht="49.15" customHeight="1">
      <c r="A270" s="33"/>
      <c r="B270" s="34"/>
      <c r="C270" s="164" t="s">
        <v>360</v>
      </c>
      <c r="D270" s="164" t="s">
        <v>113</v>
      </c>
      <c r="E270" s="165" t="s">
        <v>361</v>
      </c>
      <c r="F270" s="166" t="s">
        <v>362</v>
      </c>
      <c r="G270" s="167" t="s">
        <v>233</v>
      </c>
      <c r="H270" s="168">
        <v>5400</v>
      </c>
      <c r="I270" s="169"/>
      <c r="J270" s="170">
        <f>ROUND(I270*H270,2)</f>
        <v>0</v>
      </c>
      <c r="K270" s="166" t="s">
        <v>117</v>
      </c>
      <c r="L270" s="38"/>
      <c r="M270" s="171" t="s">
        <v>19</v>
      </c>
      <c r="N270" s="172" t="s">
        <v>40</v>
      </c>
      <c r="O270" s="63"/>
      <c r="P270" s="173">
        <f>O270*H270</f>
        <v>0</v>
      </c>
      <c r="Q270" s="173">
        <v>0</v>
      </c>
      <c r="R270" s="173">
        <f>Q270*H270</f>
        <v>0</v>
      </c>
      <c r="S270" s="173">
        <v>0</v>
      </c>
      <c r="T270" s="174">
        <f>S270*H270</f>
        <v>0</v>
      </c>
      <c r="U270" s="33"/>
      <c r="V270" s="33"/>
      <c r="W270" s="33"/>
      <c r="X270" s="33"/>
      <c r="Y270" s="33"/>
      <c r="Z270" s="33"/>
      <c r="AA270" s="33"/>
      <c r="AB270" s="33"/>
      <c r="AC270" s="33"/>
      <c r="AD270" s="33"/>
      <c r="AE270" s="33"/>
      <c r="AR270" s="175" t="s">
        <v>118</v>
      </c>
      <c r="AT270" s="175" t="s">
        <v>113</v>
      </c>
      <c r="AU270" s="175" t="s">
        <v>77</v>
      </c>
      <c r="AY270" s="16" t="s">
        <v>112</v>
      </c>
      <c r="BE270" s="176">
        <f>IF(N270="základní",J270,0)</f>
        <v>0</v>
      </c>
      <c r="BF270" s="176">
        <f>IF(N270="snížená",J270,0)</f>
        <v>0</v>
      </c>
      <c r="BG270" s="176">
        <f>IF(N270="zákl. přenesená",J270,0)</f>
        <v>0</v>
      </c>
      <c r="BH270" s="176">
        <f>IF(N270="sníž. přenesená",J270,0)</f>
        <v>0</v>
      </c>
      <c r="BI270" s="176">
        <f>IF(N270="nulová",J270,0)</f>
        <v>0</v>
      </c>
      <c r="BJ270" s="16" t="s">
        <v>77</v>
      </c>
      <c r="BK270" s="176">
        <f>ROUND(I270*H270,2)</f>
        <v>0</v>
      </c>
      <c r="BL270" s="16" t="s">
        <v>118</v>
      </c>
      <c r="BM270" s="175" t="s">
        <v>363</v>
      </c>
    </row>
    <row r="271" spans="1:65" s="2" customFormat="1" ht="39">
      <c r="A271" s="33"/>
      <c r="B271" s="34"/>
      <c r="C271" s="35"/>
      <c r="D271" s="177" t="s">
        <v>120</v>
      </c>
      <c r="E271" s="35"/>
      <c r="F271" s="178" t="s">
        <v>364</v>
      </c>
      <c r="G271" s="35"/>
      <c r="H271" s="35"/>
      <c r="I271" s="179"/>
      <c r="J271" s="35"/>
      <c r="K271" s="35"/>
      <c r="L271" s="38"/>
      <c r="M271" s="180"/>
      <c r="N271" s="181"/>
      <c r="O271" s="63"/>
      <c r="P271" s="63"/>
      <c r="Q271" s="63"/>
      <c r="R271" s="63"/>
      <c r="S271" s="63"/>
      <c r="T271" s="64"/>
      <c r="U271" s="33"/>
      <c r="V271" s="33"/>
      <c r="W271" s="33"/>
      <c r="X271" s="33"/>
      <c r="Y271" s="33"/>
      <c r="Z271" s="33"/>
      <c r="AA271" s="33"/>
      <c r="AB271" s="33"/>
      <c r="AC271" s="33"/>
      <c r="AD271" s="33"/>
      <c r="AE271" s="33"/>
      <c r="AT271" s="16" t="s">
        <v>120</v>
      </c>
      <c r="AU271" s="16" t="s">
        <v>77</v>
      </c>
    </row>
    <row r="272" spans="1:65" s="2" customFormat="1" ht="19.5">
      <c r="A272" s="33"/>
      <c r="B272" s="34"/>
      <c r="C272" s="35"/>
      <c r="D272" s="177" t="s">
        <v>129</v>
      </c>
      <c r="E272" s="35"/>
      <c r="F272" s="178" t="s">
        <v>236</v>
      </c>
      <c r="G272" s="35"/>
      <c r="H272" s="35"/>
      <c r="I272" s="179"/>
      <c r="J272" s="35"/>
      <c r="K272" s="35"/>
      <c r="L272" s="38"/>
      <c r="M272" s="180"/>
      <c r="N272" s="181"/>
      <c r="O272" s="63"/>
      <c r="P272" s="63"/>
      <c r="Q272" s="63"/>
      <c r="R272" s="63"/>
      <c r="S272" s="63"/>
      <c r="T272" s="64"/>
      <c r="U272" s="33"/>
      <c r="V272" s="33"/>
      <c r="W272" s="33"/>
      <c r="X272" s="33"/>
      <c r="Y272" s="33"/>
      <c r="Z272" s="33"/>
      <c r="AA272" s="33"/>
      <c r="AB272" s="33"/>
      <c r="AC272" s="33"/>
      <c r="AD272" s="33"/>
      <c r="AE272" s="33"/>
      <c r="AT272" s="16" t="s">
        <v>129</v>
      </c>
      <c r="AU272" s="16" t="s">
        <v>77</v>
      </c>
    </row>
    <row r="273" spans="1:65" s="2" customFormat="1" ht="49.15" customHeight="1">
      <c r="A273" s="33"/>
      <c r="B273" s="34"/>
      <c r="C273" s="164" t="s">
        <v>365</v>
      </c>
      <c r="D273" s="164" t="s">
        <v>113</v>
      </c>
      <c r="E273" s="165" t="s">
        <v>366</v>
      </c>
      <c r="F273" s="166" t="s">
        <v>367</v>
      </c>
      <c r="G273" s="167" t="s">
        <v>233</v>
      </c>
      <c r="H273" s="168">
        <v>5400</v>
      </c>
      <c r="I273" s="169"/>
      <c r="J273" s="170">
        <f>ROUND(I273*H273,2)</f>
        <v>0</v>
      </c>
      <c r="K273" s="166" t="s">
        <v>117</v>
      </c>
      <c r="L273" s="38"/>
      <c r="M273" s="171" t="s">
        <v>19</v>
      </c>
      <c r="N273" s="172" t="s">
        <v>40</v>
      </c>
      <c r="O273" s="63"/>
      <c r="P273" s="173">
        <f>O273*H273</f>
        <v>0</v>
      </c>
      <c r="Q273" s="173">
        <v>0</v>
      </c>
      <c r="R273" s="173">
        <f>Q273*H273</f>
        <v>0</v>
      </c>
      <c r="S273" s="173">
        <v>0</v>
      </c>
      <c r="T273" s="174">
        <f>S273*H273</f>
        <v>0</v>
      </c>
      <c r="U273" s="33"/>
      <c r="V273" s="33"/>
      <c r="W273" s="33"/>
      <c r="X273" s="33"/>
      <c r="Y273" s="33"/>
      <c r="Z273" s="33"/>
      <c r="AA273" s="33"/>
      <c r="AB273" s="33"/>
      <c r="AC273" s="33"/>
      <c r="AD273" s="33"/>
      <c r="AE273" s="33"/>
      <c r="AR273" s="175" t="s">
        <v>118</v>
      </c>
      <c r="AT273" s="175" t="s">
        <v>113</v>
      </c>
      <c r="AU273" s="175" t="s">
        <v>77</v>
      </c>
      <c r="AY273" s="16" t="s">
        <v>112</v>
      </c>
      <c r="BE273" s="176">
        <f>IF(N273="základní",J273,0)</f>
        <v>0</v>
      </c>
      <c r="BF273" s="176">
        <f>IF(N273="snížená",J273,0)</f>
        <v>0</v>
      </c>
      <c r="BG273" s="176">
        <f>IF(N273="zákl. přenesená",J273,0)</f>
        <v>0</v>
      </c>
      <c r="BH273" s="176">
        <f>IF(N273="sníž. přenesená",J273,0)</f>
        <v>0</v>
      </c>
      <c r="BI273" s="176">
        <f>IF(N273="nulová",J273,0)</f>
        <v>0</v>
      </c>
      <c r="BJ273" s="16" t="s">
        <v>77</v>
      </c>
      <c r="BK273" s="176">
        <f>ROUND(I273*H273,2)</f>
        <v>0</v>
      </c>
      <c r="BL273" s="16" t="s">
        <v>118</v>
      </c>
      <c r="BM273" s="175" t="s">
        <v>368</v>
      </c>
    </row>
    <row r="274" spans="1:65" s="2" customFormat="1" ht="39">
      <c r="A274" s="33"/>
      <c r="B274" s="34"/>
      <c r="C274" s="35"/>
      <c r="D274" s="177" t="s">
        <v>120</v>
      </c>
      <c r="E274" s="35"/>
      <c r="F274" s="178" t="s">
        <v>364</v>
      </c>
      <c r="G274" s="35"/>
      <c r="H274" s="35"/>
      <c r="I274" s="179"/>
      <c r="J274" s="35"/>
      <c r="K274" s="35"/>
      <c r="L274" s="38"/>
      <c r="M274" s="180"/>
      <c r="N274" s="181"/>
      <c r="O274" s="63"/>
      <c r="P274" s="63"/>
      <c r="Q274" s="63"/>
      <c r="R274" s="63"/>
      <c r="S274" s="63"/>
      <c r="T274" s="64"/>
      <c r="U274" s="33"/>
      <c r="V274" s="33"/>
      <c r="W274" s="33"/>
      <c r="X274" s="33"/>
      <c r="Y274" s="33"/>
      <c r="Z274" s="33"/>
      <c r="AA274" s="33"/>
      <c r="AB274" s="33"/>
      <c r="AC274" s="33"/>
      <c r="AD274" s="33"/>
      <c r="AE274" s="33"/>
      <c r="AT274" s="16" t="s">
        <v>120</v>
      </c>
      <c r="AU274" s="16" t="s">
        <v>77</v>
      </c>
    </row>
    <row r="275" spans="1:65" s="11" customFormat="1" ht="25.9" customHeight="1">
      <c r="B275" s="150"/>
      <c r="C275" s="151"/>
      <c r="D275" s="152" t="s">
        <v>68</v>
      </c>
      <c r="E275" s="153" t="s">
        <v>369</v>
      </c>
      <c r="F275" s="153" t="s">
        <v>370</v>
      </c>
      <c r="G275" s="151"/>
      <c r="H275" s="151"/>
      <c r="I275" s="154"/>
      <c r="J275" s="155">
        <f>BK275</f>
        <v>0</v>
      </c>
      <c r="K275" s="151"/>
      <c r="L275" s="156"/>
      <c r="M275" s="157"/>
      <c r="N275" s="158"/>
      <c r="O275" s="158"/>
      <c r="P275" s="159">
        <f>P276</f>
        <v>0</v>
      </c>
      <c r="Q275" s="158"/>
      <c r="R275" s="159">
        <f>R276</f>
        <v>0</v>
      </c>
      <c r="S275" s="158"/>
      <c r="T275" s="160">
        <f>T276</f>
        <v>0</v>
      </c>
      <c r="AR275" s="161" t="s">
        <v>118</v>
      </c>
      <c r="AT275" s="162" t="s">
        <v>68</v>
      </c>
      <c r="AU275" s="162" t="s">
        <v>69</v>
      </c>
      <c r="AY275" s="161" t="s">
        <v>112</v>
      </c>
      <c r="BK275" s="163">
        <f>BK276</f>
        <v>0</v>
      </c>
    </row>
    <row r="276" spans="1:65" s="2" customFormat="1" ht="44.25" customHeight="1">
      <c r="A276" s="33"/>
      <c r="B276" s="34"/>
      <c r="C276" s="164" t="s">
        <v>371</v>
      </c>
      <c r="D276" s="164" t="s">
        <v>113</v>
      </c>
      <c r="E276" s="165" t="s">
        <v>372</v>
      </c>
      <c r="F276" s="166" t="s">
        <v>373</v>
      </c>
      <c r="G276" s="167" t="s">
        <v>175</v>
      </c>
      <c r="H276" s="168">
        <v>7</v>
      </c>
      <c r="I276" s="169"/>
      <c r="J276" s="170">
        <f>ROUND(I276*H276,2)</f>
        <v>0</v>
      </c>
      <c r="K276" s="166" t="s">
        <v>117</v>
      </c>
      <c r="L276" s="38"/>
      <c r="M276" s="214" t="s">
        <v>19</v>
      </c>
      <c r="N276" s="215" t="s">
        <v>40</v>
      </c>
      <c r="O276" s="216"/>
      <c r="P276" s="217">
        <f>O276*H276</f>
        <v>0</v>
      </c>
      <c r="Q276" s="217">
        <v>0</v>
      </c>
      <c r="R276" s="217">
        <f>Q276*H276</f>
        <v>0</v>
      </c>
      <c r="S276" s="217">
        <v>0</v>
      </c>
      <c r="T276" s="218">
        <f>S276*H276</f>
        <v>0</v>
      </c>
      <c r="U276" s="33"/>
      <c r="V276" s="33"/>
      <c r="W276" s="33"/>
      <c r="X276" s="33"/>
      <c r="Y276" s="33"/>
      <c r="Z276" s="33"/>
      <c r="AA276" s="33"/>
      <c r="AB276" s="33"/>
      <c r="AC276" s="33"/>
      <c r="AD276" s="33"/>
      <c r="AE276" s="33"/>
      <c r="AR276" s="175" t="s">
        <v>183</v>
      </c>
      <c r="AT276" s="175" t="s">
        <v>113</v>
      </c>
      <c r="AU276" s="175" t="s">
        <v>77</v>
      </c>
      <c r="AY276" s="16" t="s">
        <v>112</v>
      </c>
      <c r="BE276" s="176">
        <f>IF(N276="základní",J276,0)</f>
        <v>0</v>
      </c>
      <c r="BF276" s="176">
        <f>IF(N276="snížená",J276,0)</f>
        <v>0</v>
      </c>
      <c r="BG276" s="176">
        <f>IF(N276="zákl. přenesená",J276,0)</f>
        <v>0</v>
      </c>
      <c r="BH276" s="176">
        <f>IF(N276="sníž. přenesená",J276,0)</f>
        <v>0</v>
      </c>
      <c r="BI276" s="176">
        <f>IF(N276="nulová",J276,0)</f>
        <v>0</v>
      </c>
      <c r="BJ276" s="16" t="s">
        <v>77</v>
      </c>
      <c r="BK276" s="176">
        <f>ROUND(I276*H276,2)</f>
        <v>0</v>
      </c>
      <c r="BL276" s="16" t="s">
        <v>183</v>
      </c>
      <c r="BM276" s="175" t="s">
        <v>374</v>
      </c>
    </row>
    <row r="277" spans="1:65" s="2" customFormat="1" ht="6.95" customHeight="1">
      <c r="A277" s="33"/>
      <c r="B277" s="46"/>
      <c r="C277" s="47"/>
      <c r="D277" s="47"/>
      <c r="E277" s="47"/>
      <c r="F277" s="47"/>
      <c r="G277" s="47"/>
      <c r="H277" s="47"/>
      <c r="I277" s="47"/>
      <c r="J277" s="47"/>
      <c r="K277" s="47"/>
      <c r="L277" s="38"/>
      <c r="M277" s="33"/>
      <c r="O277" s="33"/>
      <c r="P277" s="33"/>
      <c r="Q277" s="33"/>
      <c r="R277" s="33"/>
      <c r="S277" s="33"/>
      <c r="T277" s="33"/>
      <c r="U277" s="33"/>
      <c r="V277" s="33"/>
      <c r="W277" s="33"/>
      <c r="X277" s="33"/>
      <c r="Y277" s="33"/>
      <c r="Z277" s="33"/>
      <c r="AA277" s="33"/>
      <c r="AB277" s="33"/>
      <c r="AC277" s="33"/>
      <c r="AD277" s="33"/>
      <c r="AE277" s="33"/>
    </row>
  </sheetData>
  <sheetProtection password="D0DA" sheet="1" objects="1" scenarios="1" selectLockedCells="1" autoFilter="0"/>
  <autoFilter ref="C82:K276"/>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scale="84"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7"/>
  <sheetViews>
    <sheetView showGridLines="0" topLeftCell="A34" workbookViewId="0">
      <selection activeCell="I96" sqref="I96"/>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39"/>
      <c r="M2" s="339"/>
      <c r="N2" s="339"/>
      <c r="O2" s="339"/>
      <c r="P2" s="339"/>
      <c r="Q2" s="339"/>
      <c r="R2" s="339"/>
      <c r="S2" s="339"/>
      <c r="T2" s="339"/>
      <c r="U2" s="339"/>
      <c r="V2" s="339"/>
      <c r="AT2" s="16" t="s">
        <v>82</v>
      </c>
    </row>
    <row r="3" spans="1:46" s="1" customFormat="1" ht="6.95" customHeight="1">
      <c r="B3" s="100"/>
      <c r="C3" s="101"/>
      <c r="D3" s="101"/>
      <c r="E3" s="101"/>
      <c r="F3" s="101"/>
      <c r="G3" s="101"/>
      <c r="H3" s="101"/>
      <c r="I3" s="101"/>
      <c r="J3" s="101"/>
      <c r="K3" s="101"/>
      <c r="L3" s="19"/>
      <c r="AT3" s="16" t="s">
        <v>79</v>
      </c>
    </row>
    <row r="4" spans="1:46" s="1" customFormat="1" ht="24.95" customHeight="1">
      <c r="B4" s="19"/>
      <c r="D4" s="102" t="s">
        <v>86</v>
      </c>
      <c r="L4" s="19"/>
      <c r="M4" s="103" t="s">
        <v>10</v>
      </c>
      <c r="AT4" s="16" t="s">
        <v>4</v>
      </c>
    </row>
    <row r="5" spans="1:46" s="1" customFormat="1" ht="6.95" customHeight="1">
      <c r="B5" s="19"/>
      <c r="L5" s="19"/>
    </row>
    <row r="6" spans="1:46" s="1" customFormat="1" ht="12" customHeight="1">
      <c r="B6" s="19"/>
      <c r="D6" s="104" t="s">
        <v>16</v>
      </c>
      <c r="L6" s="19"/>
    </row>
    <row r="7" spans="1:46" s="1" customFormat="1" ht="16.5" customHeight="1">
      <c r="B7" s="19"/>
      <c r="E7" s="340" t="str">
        <f>'Rekapitulace stavby'!K6</f>
        <v>Lomnice nad Popelkou - Nová Ves nad Popelkou 1. verze</v>
      </c>
      <c r="F7" s="341"/>
      <c r="G7" s="341"/>
      <c r="H7" s="341"/>
      <c r="L7" s="19"/>
    </row>
    <row r="8" spans="1:46" s="2" customFormat="1" ht="12" customHeight="1">
      <c r="A8" s="33"/>
      <c r="B8" s="38"/>
      <c r="C8" s="33"/>
      <c r="D8" s="104" t="s">
        <v>87</v>
      </c>
      <c r="E8" s="33"/>
      <c r="F8" s="33"/>
      <c r="G8" s="33"/>
      <c r="H8" s="33"/>
      <c r="I8" s="33"/>
      <c r="J8" s="33"/>
      <c r="K8" s="33"/>
      <c r="L8" s="105"/>
      <c r="S8" s="33"/>
      <c r="T8" s="33"/>
      <c r="U8" s="33"/>
      <c r="V8" s="33"/>
      <c r="W8" s="33"/>
      <c r="X8" s="33"/>
      <c r="Y8" s="33"/>
      <c r="Z8" s="33"/>
      <c r="AA8" s="33"/>
      <c r="AB8" s="33"/>
      <c r="AC8" s="33"/>
      <c r="AD8" s="33"/>
      <c r="AE8" s="33"/>
    </row>
    <row r="9" spans="1:46" s="2" customFormat="1" ht="16.5" customHeight="1">
      <c r="A9" s="33"/>
      <c r="B9" s="38"/>
      <c r="C9" s="33"/>
      <c r="D9" s="33"/>
      <c r="E9" s="342" t="s">
        <v>375</v>
      </c>
      <c r="F9" s="343"/>
      <c r="G9" s="343"/>
      <c r="H9" s="343"/>
      <c r="I9" s="33"/>
      <c r="J9" s="33"/>
      <c r="K9" s="33"/>
      <c r="L9" s="105"/>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105"/>
      <c r="S10" s="33"/>
      <c r="T10" s="33"/>
      <c r="U10" s="33"/>
      <c r="V10" s="33"/>
      <c r="W10" s="33"/>
      <c r="X10" s="33"/>
      <c r="Y10" s="33"/>
      <c r="Z10" s="33"/>
      <c r="AA10" s="33"/>
      <c r="AB10" s="33"/>
      <c r="AC10" s="33"/>
      <c r="AD10" s="33"/>
      <c r="AE10" s="33"/>
    </row>
    <row r="11" spans="1:46" s="2" customFormat="1" ht="12" customHeight="1">
      <c r="A11" s="33"/>
      <c r="B11" s="38"/>
      <c r="C11" s="33"/>
      <c r="D11" s="104" t="s">
        <v>18</v>
      </c>
      <c r="E11" s="33"/>
      <c r="F11" s="106" t="s">
        <v>19</v>
      </c>
      <c r="G11" s="33"/>
      <c r="H11" s="33"/>
      <c r="I11" s="104" t="s">
        <v>20</v>
      </c>
      <c r="J11" s="106" t="s">
        <v>19</v>
      </c>
      <c r="K11" s="33"/>
      <c r="L11" s="105"/>
      <c r="S11" s="33"/>
      <c r="T11" s="33"/>
      <c r="U11" s="33"/>
      <c r="V11" s="33"/>
      <c r="W11" s="33"/>
      <c r="X11" s="33"/>
      <c r="Y11" s="33"/>
      <c r="Z11" s="33"/>
      <c r="AA11" s="33"/>
      <c r="AB11" s="33"/>
      <c r="AC11" s="33"/>
      <c r="AD11" s="33"/>
      <c r="AE11" s="33"/>
    </row>
    <row r="12" spans="1:46" s="2" customFormat="1" ht="12" customHeight="1">
      <c r="A12" s="33"/>
      <c r="B12" s="38"/>
      <c r="C12" s="33"/>
      <c r="D12" s="104" t="s">
        <v>21</v>
      </c>
      <c r="E12" s="33"/>
      <c r="F12" s="106" t="s">
        <v>22</v>
      </c>
      <c r="G12" s="33"/>
      <c r="H12" s="33"/>
      <c r="I12" s="104" t="s">
        <v>23</v>
      </c>
      <c r="J12" s="107" t="str">
        <f>'Rekapitulace stavby'!AN8</f>
        <v>29. 5. 2023</v>
      </c>
      <c r="K12" s="33"/>
      <c r="L12" s="105"/>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105"/>
      <c r="S13" s="33"/>
      <c r="T13" s="33"/>
      <c r="U13" s="33"/>
      <c r="V13" s="33"/>
      <c r="W13" s="33"/>
      <c r="X13" s="33"/>
      <c r="Y13" s="33"/>
      <c r="Z13" s="33"/>
      <c r="AA13" s="33"/>
      <c r="AB13" s="33"/>
      <c r="AC13" s="33"/>
      <c r="AD13" s="33"/>
      <c r="AE13" s="33"/>
    </row>
    <row r="14" spans="1:46" s="2" customFormat="1" ht="12" customHeight="1">
      <c r="A14" s="33"/>
      <c r="B14" s="38"/>
      <c r="C14" s="33"/>
      <c r="D14" s="104" t="s">
        <v>25</v>
      </c>
      <c r="E14" s="33"/>
      <c r="F14" s="33"/>
      <c r="G14" s="33"/>
      <c r="H14" s="33"/>
      <c r="I14" s="104" t="s">
        <v>26</v>
      </c>
      <c r="J14" s="106" t="str">
        <f>IF('Rekapitulace stavby'!AN10="","",'Rekapitulace stavby'!AN10)</f>
        <v/>
      </c>
      <c r="K14" s="33"/>
      <c r="L14" s="105"/>
      <c r="S14" s="33"/>
      <c r="T14" s="33"/>
      <c r="U14" s="33"/>
      <c r="V14" s="33"/>
      <c r="W14" s="33"/>
      <c r="X14" s="33"/>
      <c r="Y14" s="33"/>
      <c r="Z14" s="33"/>
      <c r="AA14" s="33"/>
      <c r="AB14" s="33"/>
      <c r="AC14" s="33"/>
      <c r="AD14" s="33"/>
      <c r="AE14" s="33"/>
    </row>
    <row r="15" spans="1:46" s="2" customFormat="1" ht="18" customHeight="1">
      <c r="A15" s="33"/>
      <c r="B15" s="38"/>
      <c r="C15" s="33"/>
      <c r="D15" s="33"/>
      <c r="E15" s="106" t="str">
        <f>IF('Rekapitulace stavby'!E11="","",'Rekapitulace stavby'!E11)</f>
        <v xml:space="preserve"> </v>
      </c>
      <c r="F15" s="33"/>
      <c r="G15" s="33"/>
      <c r="H15" s="33"/>
      <c r="I15" s="104" t="s">
        <v>27</v>
      </c>
      <c r="J15" s="106" t="str">
        <f>IF('Rekapitulace stavby'!AN11="","",'Rekapitulace stavby'!AN11)</f>
        <v/>
      </c>
      <c r="K15" s="33"/>
      <c r="L15" s="105"/>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105"/>
      <c r="S16" s="33"/>
      <c r="T16" s="33"/>
      <c r="U16" s="33"/>
      <c r="V16" s="33"/>
      <c r="W16" s="33"/>
      <c r="X16" s="33"/>
      <c r="Y16" s="33"/>
      <c r="Z16" s="33"/>
      <c r="AA16" s="33"/>
      <c r="AB16" s="33"/>
      <c r="AC16" s="33"/>
      <c r="AD16" s="33"/>
      <c r="AE16" s="33"/>
    </row>
    <row r="17" spans="1:31" s="2" customFormat="1" ht="12" customHeight="1">
      <c r="A17" s="33"/>
      <c r="B17" s="38"/>
      <c r="C17" s="33"/>
      <c r="D17" s="104" t="s">
        <v>28</v>
      </c>
      <c r="E17" s="33"/>
      <c r="F17" s="33"/>
      <c r="G17" s="33"/>
      <c r="H17" s="33"/>
      <c r="I17" s="104" t="s">
        <v>26</v>
      </c>
      <c r="J17" s="29" t="str">
        <f>'Rekapitulace stavby'!AN13</f>
        <v>Vyplň údaj</v>
      </c>
      <c r="K17" s="33"/>
      <c r="L17" s="105"/>
      <c r="S17" s="33"/>
      <c r="T17" s="33"/>
      <c r="U17" s="33"/>
      <c r="V17" s="33"/>
      <c r="W17" s="33"/>
      <c r="X17" s="33"/>
      <c r="Y17" s="33"/>
      <c r="Z17" s="33"/>
      <c r="AA17" s="33"/>
      <c r="AB17" s="33"/>
      <c r="AC17" s="33"/>
      <c r="AD17" s="33"/>
      <c r="AE17" s="33"/>
    </row>
    <row r="18" spans="1:31" s="2" customFormat="1" ht="18" customHeight="1">
      <c r="A18" s="33"/>
      <c r="B18" s="38"/>
      <c r="C18" s="33"/>
      <c r="D18" s="33"/>
      <c r="E18" s="344" t="str">
        <f>'Rekapitulace stavby'!E14</f>
        <v>Vyplň údaj</v>
      </c>
      <c r="F18" s="345"/>
      <c r="G18" s="345"/>
      <c r="H18" s="345"/>
      <c r="I18" s="104" t="s">
        <v>27</v>
      </c>
      <c r="J18" s="29" t="str">
        <f>'Rekapitulace stavby'!AN14</f>
        <v>Vyplň údaj</v>
      </c>
      <c r="K18" s="33"/>
      <c r="L18" s="105"/>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105"/>
      <c r="S19" s="33"/>
      <c r="T19" s="33"/>
      <c r="U19" s="33"/>
      <c r="V19" s="33"/>
      <c r="W19" s="33"/>
      <c r="X19" s="33"/>
      <c r="Y19" s="33"/>
      <c r="Z19" s="33"/>
      <c r="AA19" s="33"/>
      <c r="AB19" s="33"/>
      <c r="AC19" s="33"/>
      <c r="AD19" s="33"/>
      <c r="AE19" s="33"/>
    </row>
    <row r="20" spans="1:31" s="2" customFormat="1" ht="12" customHeight="1">
      <c r="A20" s="33"/>
      <c r="B20" s="38"/>
      <c r="C20" s="33"/>
      <c r="D20" s="104" t="s">
        <v>30</v>
      </c>
      <c r="E20" s="33"/>
      <c r="F20" s="33"/>
      <c r="G20" s="33"/>
      <c r="H20" s="33"/>
      <c r="I20" s="104" t="s">
        <v>26</v>
      </c>
      <c r="J20" s="106" t="str">
        <f>IF('Rekapitulace stavby'!AN16="","",'Rekapitulace stavby'!AN16)</f>
        <v/>
      </c>
      <c r="K20" s="33"/>
      <c r="L20" s="105"/>
      <c r="S20" s="33"/>
      <c r="T20" s="33"/>
      <c r="U20" s="33"/>
      <c r="V20" s="33"/>
      <c r="W20" s="33"/>
      <c r="X20" s="33"/>
      <c r="Y20" s="33"/>
      <c r="Z20" s="33"/>
      <c r="AA20" s="33"/>
      <c r="AB20" s="33"/>
      <c r="AC20" s="33"/>
      <c r="AD20" s="33"/>
      <c r="AE20" s="33"/>
    </row>
    <row r="21" spans="1:31" s="2" customFormat="1" ht="18" customHeight="1">
      <c r="A21" s="33"/>
      <c r="B21" s="38"/>
      <c r="C21" s="33"/>
      <c r="D21" s="33"/>
      <c r="E21" s="106" t="str">
        <f>IF('Rekapitulace stavby'!E17="","",'Rekapitulace stavby'!E17)</f>
        <v xml:space="preserve"> </v>
      </c>
      <c r="F21" s="33"/>
      <c r="G21" s="33"/>
      <c r="H21" s="33"/>
      <c r="I21" s="104" t="s">
        <v>27</v>
      </c>
      <c r="J21" s="106" t="str">
        <f>IF('Rekapitulace stavby'!AN17="","",'Rekapitulace stavby'!AN17)</f>
        <v/>
      </c>
      <c r="K21" s="33"/>
      <c r="L21" s="105"/>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105"/>
      <c r="S22" s="33"/>
      <c r="T22" s="33"/>
      <c r="U22" s="33"/>
      <c r="V22" s="33"/>
      <c r="W22" s="33"/>
      <c r="X22" s="33"/>
      <c r="Y22" s="33"/>
      <c r="Z22" s="33"/>
      <c r="AA22" s="33"/>
      <c r="AB22" s="33"/>
      <c r="AC22" s="33"/>
      <c r="AD22" s="33"/>
      <c r="AE22" s="33"/>
    </row>
    <row r="23" spans="1:31" s="2" customFormat="1" ht="12" customHeight="1">
      <c r="A23" s="33"/>
      <c r="B23" s="38"/>
      <c r="C23" s="33"/>
      <c r="D23" s="104" t="s">
        <v>32</v>
      </c>
      <c r="E23" s="33"/>
      <c r="F23" s="33"/>
      <c r="G23" s="33"/>
      <c r="H23" s="33"/>
      <c r="I23" s="104" t="s">
        <v>26</v>
      </c>
      <c r="J23" s="106" t="str">
        <f>IF('Rekapitulace stavby'!AN19="","",'Rekapitulace stavby'!AN19)</f>
        <v/>
      </c>
      <c r="K23" s="33"/>
      <c r="L23" s="105"/>
      <c r="S23" s="33"/>
      <c r="T23" s="33"/>
      <c r="U23" s="33"/>
      <c r="V23" s="33"/>
      <c r="W23" s="33"/>
      <c r="X23" s="33"/>
      <c r="Y23" s="33"/>
      <c r="Z23" s="33"/>
      <c r="AA23" s="33"/>
      <c r="AB23" s="33"/>
      <c r="AC23" s="33"/>
      <c r="AD23" s="33"/>
      <c r="AE23" s="33"/>
    </row>
    <row r="24" spans="1:31" s="2" customFormat="1" ht="18" customHeight="1">
      <c r="A24" s="33"/>
      <c r="B24" s="38"/>
      <c r="C24" s="33"/>
      <c r="D24" s="33"/>
      <c r="E24" s="106" t="str">
        <f>IF('Rekapitulace stavby'!E20="","",'Rekapitulace stavby'!E20)</f>
        <v xml:space="preserve"> </v>
      </c>
      <c r="F24" s="33"/>
      <c r="G24" s="33"/>
      <c r="H24" s="33"/>
      <c r="I24" s="104" t="s">
        <v>27</v>
      </c>
      <c r="J24" s="106" t="str">
        <f>IF('Rekapitulace stavby'!AN20="","",'Rekapitulace stavby'!AN20)</f>
        <v/>
      </c>
      <c r="K24" s="33"/>
      <c r="L24" s="105"/>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105"/>
      <c r="S25" s="33"/>
      <c r="T25" s="33"/>
      <c r="U25" s="33"/>
      <c r="V25" s="33"/>
      <c r="W25" s="33"/>
      <c r="X25" s="33"/>
      <c r="Y25" s="33"/>
      <c r="Z25" s="33"/>
      <c r="AA25" s="33"/>
      <c r="AB25" s="33"/>
      <c r="AC25" s="33"/>
      <c r="AD25" s="33"/>
      <c r="AE25" s="33"/>
    </row>
    <row r="26" spans="1:31" s="2" customFormat="1" ht="12" customHeight="1">
      <c r="A26" s="33"/>
      <c r="B26" s="38"/>
      <c r="C26" s="33"/>
      <c r="D26" s="104" t="s">
        <v>33</v>
      </c>
      <c r="E26" s="33"/>
      <c r="F26" s="33"/>
      <c r="G26" s="33"/>
      <c r="H26" s="33"/>
      <c r="I26" s="33"/>
      <c r="J26" s="33"/>
      <c r="K26" s="33"/>
      <c r="L26" s="105"/>
      <c r="S26" s="33"/>
      <c r="T26" s="33"/>
      <c r="U26" s="33"/>
      <c r="V26" s="33"/>
      <c r="W26" s="33"/>
      <c r="X26" s="33"/>
      <c r="Y26" s="33"/>
      <c r="Z26" s="33"/>
      <c r="AA26" s="33"/>
      <c r="AB26" s="33"/>
      <c r="AC26" s="33"/>
      <c r="AD26" s="33"/>
      <c r="AE26" s="33"/>
    </row>
    <row r="27" spans="1:31" s="8" customFormat="1" ht="16.5" customHeight="1">
      <c r="A27" s="108"/>
      <c r="B27" s="109"/>
      <c r="C27" s="108"/>
      <c r="D27" s="108"/>
      <c r="E27" s="346" t="s">
        <v>19</v>
      </c>
      <c r="F27" s="346"/>
      <c r="G27" s="346"/>
      <c r="H27" s="346"/>
      <c r="I27" s="108"/>
      <c r="J27" s="108"/>
      <c r="K27" s="108"/>
      <c r="L27" s="110"/>
      <c r="S27" s="108"/>
      <c r="T27" s="108"/>
      <c r="U27" s="108"/>
      <c r="V27" s="108"/>
      <c r="W27" s="108"/>
      <c r="X27" s="108"/>
      <c r="Y27" s="108"/>
      <c r="Z27" s="108"/>
      <c r="AA27" s="108"/>
      <c r="AB27" s="108"/>
      <c r="AC27" s="108"/>
      <c r="AD27" s="108"/>
      <c r="AE27" s="108"/>
    </row>
    <row r="28" spans="1:31" s="2" customFormat="1" ht="6.95" customHeight="1">
      <c r="A28" s="33"/>
      <c r="B28" s="38"/>
      <c r="C28" s="33"/>
      <c r="D28" s="33"/>
      <c r="E28" s="33"/>
      <c r="F28" s="33"/>
      <c r="G28" s="33"/>
      <c r="H28" s="33"/>
      <c r="I28" s="33"/>
      <c r="J28" s="33"/>
      <c r="K28" s="33"/>
      <c r="L28" s="105"/>
      <c r="S28" s="33"/>
      <c r="T28" s="33"/>
      <c r="U28" s="33"/>
      <c r="V28" s="33"/>
      <c r="W28" s="33"/>
      <c r="X28" s="33"/>
      <c r="Y28" s="33"/>
      <c r="Z28" s="33"/>
      <c r="AA28" s="33"/>
      <c r="AB28" s="33"/>
      <c r="AC28" s="33"/>
      <c r="AD28" s="33"/>
      <c r="AE28" s="33"/>
    </row>
    <row r="29" spans="1:31" s="2" customFormat="1" ht="6.95" customHeight="1">
      <c r="A29" s="33"/>
      <c r="B29" s="38"/>
      <c r="C29" s="33"/>
      <c r="D29" s="111"/>
      <c r="E29" s="111"/>
      <c r="F29" s="111"/>
      <c r="G29" s="111"/>
      <c r="H29" s="111"/>
      <c r="I29" s="111"/>
      <c r="J29" s="111"/>
      <c r="K29" s="111"/>
      <c r="L29" s="105"/>
      <c r="S29" s="33"/>
      <c r="T29" s="33"/>
      <c r="U29" s="33"/>
      <c r="V29" s="33"/>
      <c r="W29" s="33"/>
      <c r="X29" s="33"/>
      <c r="Y29" s="33"/>
      <c r="Z29" s="33"/>
      <c r="AA29" s="33"/>
      <c r="AB29" s="33"/>
      <c r="AC29" s="33"/>
      <c r="AD29" s="33"/>
      <c r="AE29" s="33"/>
    </row>
    <row r="30" spans="1:31" s="2" customFormat="1" ht="25.35" customHeight="1">
      <c r="A30" s="33"/>
      <c r="B30" s="38"/>
      <c r="C30" s="33"/>
      <c r="D30" s="112" t="s">
        <v>35</v>
      </c>
      <c r="E30" s="33"/>
      <c r="F30" s="33"/>
      <c r="G30" s="33"/>
      <c r="H30" s="33"/>
      <c r="I30" s="33"/>
      <c r="J30" s="113">
        <f>ROUND(J79, 2)</f>
        <v>0</v>
      </c>
      <c r="K30" s="33"/>
      <c r="L30" s="105"/>
      <c r="S30" s="33"/>
      <c r="T30" s="33"/>
      <c r="U30" s="33"/>
      <c r="V30" s="33"/>
      <c r="W30" s="33"/>
      <c r="X30" s="33"/>
      <c r="Y30" s="33"/>
      <c r="Z30" s="33"/>
      <c r="AA30" s="33"/>
      <c r="AB30" s="33"/>
      <c r="AC30" s="33"/>
      <c r="AD30" s="33"/>
      <c r="AE30" s="33"/>
    </row>
    <row r="31" spans="1:31" s="2" customFormat="1" ht="6.95" customHeight="1">
      <c r="A31" s="33"/>
      <c r="B31" s="38"/>
      <c r="C31" s="33"/>
      <c r="D31" s="111"/>
      <c r="E31" s="111"/>
      <c r="F31" s="111"/>
      <c r="G31" s="111"/>
      <c r="H31" s="111"/>
      <c r="I31" s="111"/>
      <c r="J31" s="111"/>
      <c r="K31" s="111"/>
      <c r="L31" s="105"/>
      <c r="S31" s="33"/>
      <c r="T31" s="33"/>
      <c r="U31" s="33"/>
      <c r="V31" s="33"/>
      <c r="W31" s="33"/>
      <c r="X31" s="33"/>
      <c r="Y31" s="33"/>
      <c r="Z31" s="33"/>
      <c r="AA31" s="33"/>
      <c r="AB31" s="33"/>
      <c r="AC31" s="33"/>
      <c r="AD31" s="33"/>
      <c r="AE31" s="33"/>
    </row>
    <row r="32" spans="1:31" s="2" customFormat="1" ht="14.45" customHeight="1">
      <c r="A32" s="33"/>
      <c r="B32" s="38"/>
      <c r="C32" s="33"/>
      <c r="D32" s="33"/>
      <c r="E32" s="33"/>
      <c r="F32" s="114" t="s">
        <v>37</v>
      </c>
      <c r="G32" s="33"/>
      <c r="H32" s="33"/>
      <c r="I32" s="114" t="s">
        <v>36</v>
      </c>
      <c r="J32" s="114" t="s">
        <v>38</v>
      </c>
      <c r="K32" s="33"/>
      <c r="L32" s="105"/>
      <c r="S32" s="33"/>
      <c r="T32" s="33"/>
      <c r="U32" s="33"/>
      <c r="V32" s="33"/>
      <c r="W32" s="33"/>
      <c r="X32" s="33"/>
      <c r="Y32" s="33"/>
      <c r="Z32" s="33"/>
      <c r="AA32" s="33"/>
      <c r="AB32" s="33"/>
      <c r="AC32" s="33"/>
      <c r="AD32" s="33"/>
      <c r="AE32" s="33"/>
    </row>
    <row r="33" spans="1:31" s="2" customFormat="1" ht="14.45" customHeight="1">
      <c r="A33" s="33"/>
      <c r="B33" s="38"/>
      <c r="C33" s="33"/>
      <c r="D33" s="115" t="s">
        <v>39</v>
      </c>
      <c r="E33" s="104" t="s">
        <v>40</v>
      </c>
      <c r="F33" s="116">
        <f>ROUND((SUM(BE79:BE146)),  2)</f>
        <v>0</v>
      </c>
      <c r="G33" s="33"/>
      <c r="H33" s="33"/>
      <c r="I33" s="117">
        <v>0.21</v>
      </c>
      <c r="J33" s="116">
        <f>ROUND(((SUM(BE79:BE146))*I33),  2)</f>
        <v>0</v>
      </c>
      <c r="K33" s="33"/>
      <c r="L33" s="105"/>
      <c r="S33" s="33"/>
      <c r="T33" s="33"/>
      <c r="U33" s="33"/>
      <c r="V33" s="33"/>
      <c r="W33" s="33"/>
      <c r="X33" s="33"/>
      <c r="Y33" s="33"/>
      <c r="Z33" s="33"/>
      <c r="AA33" s="33"/>
      <c r="AB33" s="33"/>
      <c r="AC33" s="33"/>
      <c r="AD33" s="33"/>
      <c r="AE33" s="33"/>
    </row>
    <row r="34" spans="1:31" s="2" customFormat="1" ht="14.45" customHeight="1">
      <c r="A34" s="33"/>
      <c r="B34" s="38"/>
      <c r="C34" s="33"/>
      <c r="D34" s="33"/>
      <c r="E34" s="104" t="s">
        <v>41</v>
      </c>
      <c r="F34" s="116">
        <f>ROUND((SUM(BF79:BF146)),  2)</f>
        <v>0</v>
      </c>
      <c r="G34" s="33"/>
      <c r="H34" s="33"/>
      <c r="I34" s="117">
        <v>0.15</v>
      </c>
      <c r="J34" s="116">
        <f>ROUND(((SUM(BF79:BF146))*I34),  2)</f>
        <v>0</v>
      </c>
      <c r="K34" s="33"/>
      <c r="L34" s="105"/>
      <c r="S34" s="33"/>
      <c r="T34" s="33"/>
      <c r="U34" s="33"/>
      <c r="V34" s="33"/>
      <c r="W34" s="33"/>
      <c r="X34" s="33"/>
      <c r="Y34" s="33"/>
      <c r="Z34" s="33"/>
      <c r="AA34" s="33"/>
      <c r="AB34" s="33"/>
      <c r="AC34" s="33"/>
      <c r="AD34" s="33"/>
      <c r="AE34" s="33"/>
    </row>
    <row r="35" spans="1:31" s="2" customFormat="1" ht="14.45" hidden="1" customHeight="1">
      <c r="A35" s="33"/>
      <c r="B35" s="38"/>
      <c r="C35" s="33"/>
      <c r="D35" s="33"/>
      <c r="E35" s="104" t="s">
        <v>42</v>
      </c>
      <c r="F35" s="116">
        <f>ROUND((SUM(BG79:BG146)),  2)</f>
        <v>0</v>
      </c>
      <c r="G35" s="33"/>
      <c r="H35" s="33"/>
      <c r="I35" s="117">
        <v>0.21</v>
      </c>
      <c r="J35" s="116">
        <f>0</f>
        <v>0</v>
      </c>
      <c r="K35" s="33"/>
      <c r="L35" s="105"/>
      <c r="S35" s="33"/>
      <c r="T35" s="33"/>
      <c r="U35" s="33"/>
      <c r="V35" s="33"/>
      <c r="W35" s="33"/>
      <c r="X35" s="33"/>
      <c r="Y35" s="33"/>
      <c r="Z35" s="33"/>
      <c r="AA35" s="33"/>
      <c r="AB35" s="33"/>
      <c r="AC35" s="33"/>
      <c r="AD35" s="33"/>
      <c r="AE35" s="33"/>
    </row>
    <row r="36" spans="1:31" s="2" customFormat="1" ht="14.45" hidden="1" customHeight="1">
      <c r="A36" s="33"/>
      <c r="B36" s="38"/>
      <c r="C36" s="33"/>
      <c r="D36" s="33"/>
      <c r="E36" s="104" t="s">
        <v>43</v>
      </c>
      <c r="F36" s="116">
        <f>ROUND((SUM(BH79:BH146)),  2)</f>
        <v>0</v>
      </c>
      <c r="G36" s="33"/>
      <c r="H36" s="33"/>
      <c r="I36" s="117">
        <v>0.15</v>
      </c>
      <c r="J36" s="116">
        <f>0</f>
        <v>0</v>
      </c>
      <c r="K36" s="33"/>
      <c r="L36" s="105"/>
      <c r="S36" s="33"/>
      <c r="T36" s="33"/>
      <c r="U36" s="33"/>
      <c r="V36" s="33"/>
      <c r="W36" s="33"/>
      <c r="X36" s="33"/>
      <c r="Y36" s="33"/>
      <c r="Z36" s="33"/>
      <c r="AA36" s="33"/>
      <c r="AB36" s="33"/>
      <c r="AC36" s="33"/>
      <c r="AD36" s="33"/>
      <c r="AE36" s="33"/>
    </row>
    <row r="37" spans="1:31" s="2" customFormat="1" ht="14.45" hidden="1" customHeight="1">
      <c r="A37" s="33"/>
      <c r="B37" s="38"/>
      <c r="C37" s="33"/>
      <c r="D37" s="33"/>
      <c r="E37" s="104" t="s">
        <v>44</v>
      </c>
      <c r="F37" s="116">
        <f>ROUND((SUM(BI79:BI146)),  2)</f>
        <v>0</v>
      </c>
      <c r="G37" s="33"/>
      <c r="H37" s="33"/>
      <c r="I37" s="117">
        <v>0</v>
      </c>
      <c r="J37" s="116">
        <f>0</f>
        <v>0</v>
      </c>
      <c r="K37" s="33"/>
      <c r="L37" s="105"/>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105"/>
      <c r="S38" s="33"/>
      <c r="T38" s="33"/>
      <c r="U38" s="33"/>
      <c r="V38" s="33"/>
      <c r="W38" s="33"/>
      <c r="X38" s="33"/>
      <c r="Y38" s="33"/>
      <c r="Z38" s="33"/>
      <c r="AA38" s="33"/>
      <c r="AB38" s="33"/>
      <c r="AC38" s="33"/>
      <c r="AD38" s="33"/>
      <c r="AE38" s="33"/>
    </row>
    <row r="39" spans="1:31" s="2" customFormat="1" ht="25.35" customHeight="1">
      <c r="A39" s="33"/>
      <c r="B39" s="38"/>
      <c r="C39" s="118"/>
      <c r="D39" s="119" t="s">
        <v>45</v>
      </c>
      <c r="E39" s="120"/>
      <c r="F39" s="120"/>
      <c r="G39" s="121" t="s">
        <v>46</v>
      </c>
      <c r="H39" s="122" t="s">
        <v>47</v>
      </c>
      <c r="I39" s="120"/>
      <c r="J39" s="123">
        <f>SUM(J30:J37)</f>
        <v>0</v>
      </c>
      <c r="K39" s="124"/>
      <c r="L39" s="105"/>
      <c r="S39" s="33"/>
      <c r="T39" s="33"/>
      <c r="U39" s="33"/>
      <c r="V39" s="33"/>
      <c r="W39" s="33"/>
      <c r="X39" s="33"/>
      <c r="Y39" s="33"/>
      <c r="Z39" s="33"/>
      <c r="AA39" s="33"/>
      <c r="AB39" s="33"/>
      <c r="AC39" s="33"/>
      <c r="AD39" s="33"/>
      <c r="AE39" s="33"/>
    </row>
    <row r="40" spans="1:31" s="2" customFormat="1" ht="14.45" customHeight="1">
      <c r="A40" s="33"/>
      <c r="B40" s="125"/>
      <c r="C40" s="126"/>
      <c r="D40" s="126"/>
      <c r="E40" s="126"/>
      <c r="F40" s="126"/>
      <c r="G40" s="126"/>
      <c r="H40" s="126"/>
      <c r="I40" s="126"/>
      <c r="J40" s="126"/>
      <c r="K40" s="126"/>
      <c r="L40" s="105"/>
      <c r="S40" s="33"/>
      <c r="T40" s="33"/>
      <c r="U40" s="33"/>
      <c r="V40" s="33"/>
      <c r="W40" s="33"/>
      <c r="X40" s="33"/>
      <c r="Y40" s="33"/>
      <c r="Z40" s="33"/>
      <c r="AA40" s="33"/>
      <c r="AB40" s="33"/>
      <c r="AC40" s="33"/>
      <c r="AD40" s="33"/>
      <c r="AE40" s="33"/>
    </row>
    <row r="44" spans="1:31" s="2" customFormat="1" ht="6.95" customHeight="1">
      <c r="A44" s="33"/>
      <c r="B44" s="127"/>
      <c r="C44" s="128"/>
      <c r="D44" s="128"/>
      <c r="E44" s="128"/>
      <c r="F44" s="128"/>
      <c r="G44" s="128"/>
      <c r="H44" s="128"/>
      <c r="I44" s="128"/>
      <c r="J44" s="128"/>
      <c r="K44" s="128"/>
      <c r="L44" s="105"/>
      <c r="S44" s="33"/>
      <c r="T44" s="33"/>
      <c r="U44" s="33"/>
      <c r="V44" s="33"/>
      <c r="W44" s="33"/>
      <c r="X44" s="33"/>
      <c r="Y44" s="33"/>
      <c r="Z44" s="33"/>
      <c r="AA44" s="33"/>
      <c r="AB44" s="33"/>
      <c r="AC44" s="33"/>
      <c r="AD44" s="33"/>
      <c r="AE44" s="33"/>
    </row>
    <row r="45" spans="1:31" s="2" customFormat="1" ht="24.95" customHeight="1">
      <c r="A45" s="33"/>
      <c r="B45" s="34"/>
      <c r="C45" s="22" t="s">
        <v>89</v>
      </c>
      <c r="D45" s="35"/>
      <c r="E45" s="35"/>
      <c r="F45" s="35"/>
      <c r="G45" s="35"/>
      <c r="H45" s="35"/>
      <c r="I45" s="35"/>
      <c r="J45" s="35"/>
      <c r="K45" s="35"/>
      <c r="L45" s="105"/>
      <c r="S45" s="33"/>
      <c r="T45" s="33"/>
      <c r="U45" s="33"/>
      <c r="V45" s="33"/>
      <c r="W45" s="33"/>
      <c r="X45" s="33"/>
      <c r="Y45" s="33"/>
      <c r="Z45" s="33"/>
      <c r="AA45" s="33"/>
      <c r="AB45" s="33"/>
      <c r="AC45" s="33"/>
      <c r="AD45" s="33"/>
      <c r="AE45" s="33"/>
    </row>
    <row r="46" spans="1:31" s="2" customFormat="1" ht="6.95" customHeight="1">
      <c r="A46" s="33"/>
      <c r="B46" s="34"/>
      <c r="C46" s="35"/>
      <c r="D46" s="35"/>
      <c r="E46" s="35"/>
      <c r="F46" s="35"/>
      <c r="G46" s="35"/>
      <c r="H46" s="35"/>
      <c r="I46" s="35"/>
      <c r="J46" s="35"/>
      <c r="K46" s="35"/>
      <c r="L46" s="105"/>
      <c r="S46" s="33"/>
      <c r="T46" s="33"/>
      <c r="U46" s="33"/>
      <c r="V46" s="33"/>
      <c r="W46" s="33"/>
      <c r="X46" s="33"/>
      <c r="Y46" s="33"/>
      <c r="Z46" s="33"/>
      <c r="AA46" s="33"/>
      <c r="AB46" s="33"/>
      <c r="AC46" s="33"/>
      <c r="AD46" s="33"/>
      <c r="AE46" s="33"/>
    </row>
    <row r="47" spans="1:31" s="2" customFormat="1" ht="12" customHeight="1">
      <c r="A47" s="33"/>
      <c r="B47" s="34"/>
      <c r="C47" s="28" t="s">
        <v>16</v>
      </c>
      <c r="D47" s="35"/>
      <c r="E47" s="35"/>
      <c r="F47" s="35"/>
      <c r="G47" s="35"/>
      <c r="H47" s="35"/>
      <c r="I47" s="35"/>
      <c r="J47" s="35"/>
      <c r="K47" s="35"/>
      <c r="L47" s="105"/>
      <c r="S47" s="33"/>
      <c r="T47" s="33"/>
      <c r="U47" s="33"/>
      <c r="V47" s="33"/>
      <c r="W47" s="33"/>
      <c r="X47" s="33"/>
      <c r="Y47" s="33"/>
      <c r="Z47" s="33"/>
      <c r="AA47" s="33"/>
      <c r="AB47" s="33"/>
      <c r="AC47" s="33"/>
      <c r="AD47" s="33"/>
      <c r="AE47" s="33"/>
    </row>
    <row r="48" spans="1:31" s="2" customFormat="1" ht="16.5" customHeight="1">
      <c r="A48" s="33"/>
      <c r="B48" s="34"/>
      <c r="C48" s="35"/>
      <c r="D48" s="35"/>
      <c r="E48" s="347" t="str">
        <f>E7</f>
        <v>Lomnice nad Popelkou - Nová Ves nad Popelkou 1. verze</v>
      </c>
      <c r="F48" s="348"/>
      <c r="G48" s="348"/>
      <c r="H48" s="348"/>
      <c r="I48" s="35"/>
      <c r="J48" s="35"/>
      <c r="K48" s="35"/>
      <c r="L48" s="105"/>
      <c r="S48" s="33"/>
      <c r="T48" s="33"/>
      <c r="U48" s="33"/>
      <c r="V48" s="33"/>
      <c r="W48" s="33"/>
      <c r="X48" s="33"/>
      <c r="Y48" s="33"/>
      <c r="Z48" s="33"/>
      <c r="AA48" s="33"/>
      <c r="AB48" s="33"/>
      <c r="AC48" s="33"/>
      <c r="AD48" s="33"/>
      <c r="AE48" s="33"/>
    </row>
    <row r="49" spans="1:47" s="2" customFormat="1" ht="12" customHeight="1">
      <c r="A49" s="33"/>
      <c r="B49" s="34"/>
      <c r="C49" s="28" t="s">
        <v>87</v>
      </c>
      <c r="D49" s="35"/>
      <c r="E49" s="35"/>
      <c r="F49" s="35"/>
      <c r="G49" s="35"/>
      <c r="H49" s="35"/>
      <c r="I49" s="35"/>
      <c r="J49" s="35"/>
      <c r="K49" s="35"/>
      <c r="L49" s="105"/>
      <c r="S49" s="33"/>
      <c r="T49" s="33"/>
      <c r="U49" s="33"/>
      <c r="V49" s="33"/>
      <c r="W49" s="33"/>
      <c r="X49" s="33"/>
      <c r="Y49" s="33"/>
      <c r="Z49" s="33"/>
      <c r="AA49" s="33"/>
      <c r="AB49" s="33"/>
      <c r="AC49" s="33"/>
      <c r="AD49" s="33"/>
      <c r="AE49" s="33"/>
    </row>
    <row r="50" spans="1:47" s="2" customFormat="1" ht="16.5" customHeight="1">
      <c r="A50" s="33"/>
      <c r="B50" s="34"/>
      <c r="C50" s="35"/>
      <c r="D50" s="35"/>
      <c r="E50" s="319" t="str">
        <f>E9</f>
        <v>SO 02 - Železniční přejezdy  P4719, P4720, P4721, P4722, P4723, P4724 a P4725</v>
      </c>
      <c r="F50" s="349"/>
      <c r="G50" s="349"/>
      <c r="H50" s="349"/>
      <c r="I50" s="35"/>
      <c r="J50" s="35"/>
      <c r="K50" s="35"/>
      <c r="L50" s="105"/>
      <c r="S50" s="33"/>
      <c r="T50" s="33"/>
      <c r="U50" s="33"/>
      <c r="V50" s="33"/>
      <c r="W50" s="33"/>
      <c r="X50" s="33"/>
      <c r="Y50" s="33"/>
      <c r="Z50" s="33"/>
      <c r="AA50" s="33"/>
      <c r="AB50" s="33"/>
      <c r="AC50" s="33"/>
      <c r="AD50" s="33"/>
      <c r="AE50" s="33"/>
    </row>
    <row r="51" spans="1:47" s="2" customFormat="1" ht="6.95" customHeight="1">
      <c r="A51" s="33"/>
      <c r="B51" s="34"/>
      <c r="C51" s="35"/>
      <c r="D51" s="35"/>
      <c r="E51" s="35"/>
      <c r="F51" s="35"/>
      <c r="G51" s="35"/>
      <c r="H51" s="35"/>
      <c r="I51" s="35"/>
      <c r="J51" s="35"/>
      <c r="K51" s="35"/>
      <c r="L51" s="105"/>
      <c r="S51" s="33"/>
      <c r="T51" s="33"/>
      <c r="U51" s="33"/>
      <c r="V51" s="33"/>
      <c r="W51" s="33"/>
      <c r="X51" s="33"/>
      <c r="Y51" s="33"/>
      <c r="Z51" s="33"/>
      <c r="AA51" s="33"/>
      <c r="AB51" s="33"/>
      <c r="AC51" s="33"/>
      <c r="AD51" s="33"/>
      <c r="AE51" s="33"/>
    </row>
    <row r="52" spans="1:47" s="2" customFormat="1" ht="12" customHeight="1">
      <c r="A52" s="33"/>
      <c r="B52" s="34"/>
      <c r="C52" s="28" t="s">
        <v>21</v>
      </c>
      <c r="D52" s="35"/>
      <c r="E52" s="35"/>
      <c r="F52" s="26" t="str">
        <f>F12</f>
        <v xml:space="preserve"> </v>
      </c>
      <c r="G52" s="35"/>
      <c r="H52" s="35"/>
      <c r="I52" s="28" t="s">
        <v>23</v>
      </c>
      <c r="J52" s="58" t="str">
        <f>IF(J12="","",J12)</f>
        <v>29. 5. 2023</v>
      </c>
      <c r="K52" s="35"/>
      <c r="L52" s="105"/>
      <c r="S52" s="33"/>
      <c r="T52" s="33"/>
      <c r="U52" s="33"/>
      <c r="V52" s="33"/>
      <c r="W52" s="33"/>
      <c r="X52" s="33"/>
      <c r="Y52" s="33"/>
      <c r="Z52" s="33"/>
      <c r="AA52" s="33"/>
      <c r="AB52" s="33"/>
      <c r="AC52" s="33"/>
      <c r="AD52" s="33"/>
      <c r="AE52" s="33"/>
    </row>
    <row r="53" spans="1:47" s="2" customFormat="1" ht="6.95" customHeight="1">
      <c r="A53" s="33"/>
      <c r="B53" s="34"/>
      <c r="C53" s="35"/>
      <c r="D53" s="35"/>
      <c r="E53" s="35"/>
      <c r="F53" s="35"/>
      <c r="G53" s="35"/>
      <c r="H53" s="35"/>
      <c r="I53" s="35"/>
      <c r="J53" s="35"/>
      <c r="K53" s="35"/>
      <c r="L53" s="105"/>
      <c r="S53" s="33"/>
      <c r="T53" s="33"/>
      <c r="U53" s="33"/>
      <c r="V53" s="33"/>
      <c r="W53" s="33"/>
      <c r="X53" s="33"/>
      <c r="Y53" s="33"/>
      <c r="Z53" s="33"/>
      <c r="AA53" s="33"/>
      <c r="AB53" s="33"/>
      <c r="AC53" s="33"/>
      <c r="AD53" s="33"/>
      <c r="AE53" s="33"/>
    </row>
    <row r="54" spans="1:47" s="2" customFormat="1" ht="15.2" customHeight="1">
      <c r="A54" s="33"/>
      <c r="B54" s="34"/>
      <c r="C54" s="28" t="s">
        <v>25</v>
      </c>
      <c r="D54" s="35"/>
      <c r="E54" s="35"/>
      <c r="F54" s="26" t="str">
        <f>E15</f>
        <v xml:space="preserve"> </v>
      </c>
      <c r="G54" s="35"/>
      <c r="H54" s="35"/>
      <c r="I54" s="28" t="s">
        <v>30</v>
      </c>
      <c r="J54" s="31" t="str">
        <f>E21</f>
        <v xml:space="preserve"> </v>
      </c>
      <c r="K54" s="35"/>
      <c r="L54" s="105"/>
      <c r="S54" s="33"/>
      <c r="T54" s="33"/>
      <c r="U54" s="33"/>
      <c r="V54" s="33"/>
      <c r="W54" s="33"/>
      <c r="X54" s="33"/>
      <c r="Y54" s="33"/>
      <c r="Z54" s="33"/>
      <c r="AA54" s="33"/>
      <c r="AB54" s="33"/>
      <c r="AC54" s="33"/>
      <c r="AD54" s="33"/>
      <c r="AE54" s="33"/>
    </row>
    <row r="55" spans="1:47" s="2" customFormat="1" ht="15.2" customHeight="1">
      <c r="A55" s="33"/>
      <c r="B55" s="34"/>
      <c r="C55" s="28" t="s">
        <v>28</v>
      </c>
      <c r="D55" s="35"/>
      <c r="E55" s="35"/>
      <c r="F55" s="26" t="str">
        <f>IF(E18="","",E18)</f>
        <v>Vyplň údaj</v>
      </c>
      <c r="G55" s="35"/>
      <c r="H55" s="35"/>
      <c r="I55" s="28" t="s">
        <v>32</v>
      </c>
      <c r="J55" s="31" t="str">
        <f>E24</f>
        <v xml:space="preserve"> </v>
      </c>
      <c r="K55" s="35"/>
      <c r="L55" s="105"/>
      <c r="S55" s="33"/>
      <c r="T55" s="33"/>
      <c r="U55" s="33"/>
      <c r="V55" s="33"/>
      <c r="W55" s="33"/>
      <c r="X55" s="33"/>
      <c r="Y55" s="33"/>
      <c r="Z55" s="33"/>
      <c r="AA55" s="33"/>
      <c r="AB55" s="33"/>
      <c r="AC55" s="33"/>
      <c r="AD55" s="33"/>
      <c r="AE55" s="33"/>
    </row>
    <row r="56" spans="1:47" s="2" customFormat="1" ht="10.35" customHeight="1">
      <c r="A56" s="33"/>
      <c r="B56" s="34"/>
      <c r="C56" s="35"/>
      <c r="D56" s="35"/>
      <c r="E56" s="35"/>
      <c r="F56" s="35"/>
      <c r="G56" s="35"/>
      <c r="H56" s="35"/>
      <c r="I56" s="35"/>
      <c r="J56" s="35"/>
      <c r="K56" s="35"/>
      <c r="L56" s="105"/>
      <c r="S56" s="33"/>
      <c r="T56" s="33"/>
      <c r="U56" s="33"/>
      <c r="V56" s="33"/>
      <c r="W56" s="33"/>
      <c r="X56" s="33"/>
      <c r="Y56" s="33"/>
      <c r="Z56" s="33"/>
      <c r="AA56" s="33"/>
      <c r="AB56" s="33"/>
      <c r="AC56" s="33"/>
      <c r="AD56" s="33"/>
      <c r="AE56" s="33"/>
    </row>
    <row r="57" spans="1:47" s="2" customFormat="1" ht="29.25" customHeight="1">
      <c r="A57" s="33"/>
      <c r="B57" s="34"/>
      <c r="C57" s="129" t="s">
        <v>90</v>
      </c>
      <c r="D57" s="130"/>
      <c r="E57" s="130"/>
      <c r="F57" s="130"/>
      <c r="G57" s="130"/>
      <c r="H57" s="130"/>
      <c r="I57" s="130"/>
      <c r="J57" s="131" t="s">
        <v>91</v>
      </c>
      <c r="K57" s="130"/>
      <c r="L57" s="105"/>
      <c r="S57" s="33"/>
      <c r="T57" s="33"/>
      <c r="U57" s="33"/>
      <c r="V57" s="33"/>
      <c r="W57" s="33"/>
      <c r="X57" s="33"/>
      <c r="Y57" s="33"/>
      <c r="Z57" s="33"/>
      <c r="AA57" s="33"/>
      <c r="AB57" s="33"/>
      <c r="AC57" s="33"/>
      <c r="AD57" s="33"/>
      <c r="AE57" s="33"/>
    </row>
    <row r="58" spans="1:47" s="2" customFormat="1" ht="10.35" customHeight="1">
      <c r="A58" s="33"/>
      <c r="B58" s="34"/>
      <c r="C58" s="35"/>
      <c r="D58" s="35"/>
      <c r="E58" s="35"/>
      <c r="F58" s="35"/>
      <c r="G58" s="35"/>
      <c r="H58" s="35"/>
      <c r="I58" s="35"/>
      <c r="J58" s="35"/>
      <c r="K58" s="35"/>
      <c r="L58" s="105"/>
      <c r="S58" s="33"/>
      <c r="T58" s="33"/>
      <c r="U58" s="33"/>
      <c r="V58" s="33"/>
      <c r="W58" s="33"/>
      <c r="X58" s="33"/>
      <c r="Y58" s="33"/>
      <c r="Z58" s="33"/>
      <c r="AA58" s="33"/>
      <c r="AB58" s="33"/>
      <c r="AC58" s="33"/>
      <c r="AD58" s="33"/>
      <c r="AE58" s="33"/>
    </row>
    <row r="59" spans="1:47" s="2" customFormat="1" ht="22.9" customHeight="1">
      <c r="A59" s="33"/>
      <c r="B59" s="34"/>
      <c r="C59" s="132" t="s">
        <v>67</v>
      </c>
      <c r="D59" s="35"/>
      <c r="E59" s="35"/>
      <c r="F59" s="35"/>
      <c r="G59" s="35"/>
      <c r="H59" s="35"/>
      <c r="I59" s="35"/>
      <c r="J59" s="76">
        <f>J79</f>
        <v>0</v>
      </c>
      <c r="K59" s="35"/>
      <c r="L59" s="105"/>
      <c r="S59" s="33"/>
      <c r="T59" s="33"/>
      <c r="U59" s="33"/>
      <c r="V59" s="33"/>
      <c r="W59" s="33"/>
      <c r="X59" s="33"/>
      <c r="Y59" s="33"/>
      <c r="Z59" s="33"/>
      <c r="AA59" s="33"/>
      <c r="AB59" s="33"/>
      <c r="AC59" s="33"/>
      <c r="AD59" s="33"/>
      <c r="AE59" s="33"/>
      <c r="AU59" s="16" t="s">
        <v>92</v>
      </c>
    </row>
    <row r="60" spans="1:47" s="2" customFormat="1" ht="21.75" customHeight="1">
      <c r="A60" s="33"/>
      <c r="B60" s="34"/>
      <c r="C60" s="35"/>
      <c r="D60" s="35"/>
      <c r="E60" s="35"/>
      <c r="F60" s="35"/>
      <c r="G60" s="35"/>
      <c r="H60" s="35"/>
      <c r="I60" s="35"/>
      <c r="J60" s="35"/>
      <c r="K60" s="35"/>
      <c r="L60" s="105"/>
      <c r="S60" s="33"/>
      <c r="T60" s="33"/>
      <c r="U60" s="33"/>
      <c r="V60" s="33"/>
      <c r="W60" s="33"/>
      <c r="X60" s="33"/>
      <c r="Y60" s="33"/>
      <c r="Z60" s="33"/>
      <c r="AA60" s="33"/>
      <c r="AB60" s="33"/>
      <c r="AC60" s="33"/>
      <c r="AD60" s="33"/>
      <c r="AE60" s="33"/>
    </row>
    <row r="61" spans="1:47" s="2" customFormat="1" ht="6.95" customHeight="1">
      <c r="A61" s="33"/>
      <c r="B61" s="46"/>
      <c r="C61" s="47"/>
      <c r="D61" s="47"/>
      <c r="E61" s="47"/>
      <c r="F61" s="47"/>
      <c r="G61" s="47"/>
      <c r="H61" s="47"/>
      <c r="I61" s="47"/>
      <c r="J61" s="47"/>
      <c r="K61" s="47"/>
      <c r="L61" s="105"/>
      <c r="S61" s="33"/>
      <c r="T61" s="33"/>
      <c r="U61" s="33"/>
      <c r="V61" s="33"/>
      <c r="W61" s="33"/>
      <c r="X61" s="33"/>
      <c r="Y61" s="33"/>
      <c r="Z61" s="33"/>
      <c r="AA61" s="33"/>
      <c r="AB61" s="33"/>
      <c r="AC61" s="33"/>
      <c r="AD61" s="33"/>
      <c r="AE61" s="33"/>
    </row>
    <row r="65" spans="1:65" s="2" customFormat="1" ht="6.95" customHeight="1">
      <c r="A65" s="33"/>
      <c r="B65" s="48"/>
      <c r="C65" s="49"/>
      <c r="D65" s="49"/>
      <c r="E65" s="49"/>
      <c r="F65" s="49"/>
      <c r="G65" s="49"/>
      <c r="H65" s="49"/>
      <c r="I65" s="49"/>
      <c r="J65" s="49"/>
      <c r="K65" s="49"/>
      <c r="L65" s="105"/>
      <c r="S65" s="33"/>
      <c r="T65" s="33"/>
      <c r="U65" s="33"/>
      <c r="V65" s="33"/>
      <c r="W65" s="33"/>
      <c r="X65" s="33"/>
      <c r="Y65" s="33"/>
      <c r="Z65" s="33"/>
      <c r="AA65" s="33"/>
      <c r="AB65" s="33"/>
      <c r="AC65" s="33"/>
      <c r="AD65" s="33"/>
      <c r="AE65" s="33"/>
    </row>
    <row r="66" spans="1:65" s="2" customFormat="1" ht="24.95" customHeight="1">
      <c r="A66" s="33"/>
      <c r="B66" s="34"/>
      <c r="C66" s="22" t="s">
        <v>97</v>
      </c>
      <c r="D66" s="35"/>
      <c r="E66" s="35"/>
      <c r="F66" s="35"/>
      <c r="G66" s="35"/>
      <c r="H66" s="35"/>
      <c r="I66" s="35"/>
      <c r="J66" s="35"/>
      <c r="K66" s="35"/>
      <c r="L66" s="105"/>
      <c r="S66" s="33"/>
      <c r="T66" s="33"/>
      <c r="U66" s="33"/>
      <c r="V66" s="33"/>
      <c r="W66" s="33"/>
      <c r="X66" s="33"/>
      <c r="Y66" s="33"/>
      <c r="Z66" s="33"/>
      <c r="AA66" s="33"/>
      <c r="AB66" s="33"/>
      <c r="AC66" s="33"/>
      <c r="AD66" s="33"/>
      <c r="AE66" s="33"/>
    </row>
    <row r="67" spans="1:65" s="2" customFormat="1" ht="6.95" customHeight="1">
      <c r="A67" s="33"/>
      <c r="B67" s="34"/>
      <c r="C67" s="35"/>
      <c r="D67" s="35"/>
      <c r="E67" s="35"/>
      <c r="F67" s="35"/>
      <c r="G67" s="35"/>
      <c r="H67" s="35"/>
      <c r="I67" s="35"/>
      <c r="J67" s="35"/>
      <c r="K67" s="35"/>
      <c r="L67" s="105"/>
      <c r="S67" s="33"/>
      <c r="T67" s="33"/>
      <c r="U67" s="33"/>
      <c r="V67" s="33"/>
      <c r="W67" s="33"/>
      <c r="X67" s="33"/>
      <c r="Y67" s="33"/>
      <c r="Z67" s="33"/>
      <c r="AA67" s="33"/>
      <c r="AB67" s="33"/>
      <c r="AC67" s="33"/>
      <c r="AD67" s="33"/>
      <c r="AE67" s="33"/>
    </row>
    <row r="68" spans="1:65" s="2" customFormat="1" ht="12" customHeight="1">
      <c r="A68" s="33"/>
      <c r="B68" s="34"/>
      <c r="C68" s="28" t="s">
        <v>16</v>
      </c>
      <c r="D68" s="35"/>
      <c r="E68" s="35"/>
      <c r="F68" s="35"/>
      <c r="G68" s="35"/>
      <c r="H68" s="35"/>
      <c r="I68" s="35"/>
      <c r="J68" s="35"/>
      <c r="K68" s="35"/>
      <c r="L68" s="105"/>
      <c r="S68" s="33"/>
      <c r="T68" s="33"/>
      <c r="U68" s="33"/>
      <c r="V68" s="33"/>
      <c r="W68" s="33"/>
      <c r="X68" s="33"/>
      <c r="Y68" s="33"/>
      <c r="Z68" s="33"/>
      <c r="AA68" s="33"/>
      <c r="AB68" s="33"/>
      <c r="AC68" s="33"/>
      <c r="AD68" s="33"/>
      <c r="AE68" s="33"/>
    </row>
    <row r="69" spans="1:65" s="2" customFormat="1" ht="16.5" customHeight="1">
      <c r="A69" s="33"/>
      <c r="B69" s="34"/>
      <c r="C69" s="35"/>
      <c r="D69" s="35"/>
      <c r="E69" s="347" t="str">
        <f>E7</f>
        <v>Lomnice nad Popelkou - Nová Ves nad Popelkou 1. verze</v>
      </c>
      <c r="F69" s="348"/>
      <c r="G69" s="348"/>
      <c r="H69" s="348"/>
      <c r="I69" s="35"/>
      <c r="J69" s="35"/>
      <c r="K69" s="35"/>
      <c r="L69" s="105"/>
      <c r="S69" s="33"/>
      <c r="T69" s="33"/>
      <c r="U69" s="33"/>
      <c r="V69" s="33"/>
      <c r="W69" s="33"/>
      <c r="X69" s="33"/>
      <c r="Y69" s="33"/>
      <c r="Z69" s="33"/>
      <c r="AA69" s="33"/>
      <c r="AB69" s="33"/>
      <c r="AC69" s="33"/>
      <c r="AD69" s="33"/>
      <c r="AE69" s="33"/>
    </row>
    <row r="70" spans="1:65" s="2" customFormat="1" ht="12" customHeight="1">
      <c r="A70" s="33"/>
      <c r="B70" s="34"/>
      <c r="C70" s="28" t="s">
        <v>87</v>
      </c>
      <c r="D70" s="35"/>
      <c r="E70" s="35"/>
      <c r="F70" s="35"/>
      <c r="G70" s="35"/>
      <c r="H70" s="35"/>
      <c r="I70" s="35"/>
      <c r="J70" s="35"/>
      <c r="K70" s="35"/>
      <c r="L70" s="105"/>
      <c r="S70" s="33"/>
      <c r="T70" s="33"/>
      <c r="U70" s="33"/>
      <c r="V70" s="33"/>
      <c r="W70" s="33"/>
      <c r="X70" s="33"/>
      <c r="Y70" s="33"/>
      <c r="Z70" s="33"/>
      <c r="AA70" s="33"/>
      <c r="AB70" s="33"/>
      <c r="AC70" s="33"/>
      <c r="AD70" s="33"/>
      <c r="AE70" s="33"/>
    </row>
    <row r="71" spans="1:65" s="2" customFormat="1" ht="16.5" customHeight="1">
      <c r="A71" s="33"/>
      <c r="B71" s="34"/>
      <c r="C71" s="35"/>
      <c r="D71" s="35"/>
      <c r="E71" s="319" t="str">
        <f>E9</f>
        <v>SO 02 - Železniční přejezdy  P4719, P4720, P4721, P4722, P4723, P4724 a P4725</v>
      </c>
      <c r="F71" s="349"/>
      <c r="G71" s="349"/>
      <c r="H71" s="349"/>
      <c r="I71" s="35"/>
      <c r="J71" s="35"/>
      <c r="K71" s="35"/>
      <c r="L71" s="105"/>
      <c r="S71" s="33"/>
      <c r="T71" s="33"/>
      <c r="U71" s="33"/>
      <c r="V71" s="33"/>
      <c r="W71" s="33"/>
      <c r="X71" s="33"/>
      <c r="Y71" s="33"/>
      <c r="Z71" s="33"/>
      <c r="AA71" s="33"/>
      <c r="AB71" s="33"/>
      <c r="AC71" s="33"/>
      <c r="AD71" s="33"/>
      <c r="AE71" s="33"/>
    </row>
    <row r="72" spans="1:65" s="2" customFormat="1" ht="6.95" customHeight="1">
      <c r="A72" s="33"/>
      <c r="B72" s="34"/>
      <c r="C72" s="35"/>
      <c r="D72" s="35"/>
      <c r="E72" s="35"/>
      <c r="F72" s="35"/>
      <c r="G72" s="35"/>
      <c r="H72" s="35"/>
      <c r="I72" s="35"/>
      <c r="J72" s="35"/>
      <c r="K72" s="35"/>
      <c r="L72" s="105"/>
      <c r="S72" s="33"/>
      <c r="T72" s="33"/>
      <c r="U72" s="33"/>
      <c r="V72" s="33"/>
      <c r="W72" s="33"/>
      <c r="X72" s="33"/>
      <c r="Y72" s="33"/>
      <c r="Z72" s="33"/>
      <c r="AA72" s="33"/>
      <c r="AB72" s="33"/>
      <c r="AC72" s="33"/>
      <c r="AD72" s="33"/>
      <c r="AE72" s="33"/>
    </row>
    <row r="73" spans="1:65" s="2" customFormat="1" ht="12" customHeight="1">
      <c r="A73" s="33"/>
      <c r="B73" s="34"/>
      <c r="C73" s="28" t="s">
        <v>21</v>
      </c>
      <c r="D73" s="35"/>
      <c r="E73" s="35"/>
      <c r="F73" s="26" t="str">
        <f>F12</f>
        <v xml:space="preserve"> </v>
      </c>
      <c r="G73" s="35"/>
      <c r="H73" s="35"/>
      <c r="I73" s="28" t="s">
        <v>23</v>
      </c>
      <c r="J73" s="58" t="str">
        <f>IF(J12="","",J12)</f>
        <v>29. 5. 2023</v>
      </c>
      <c r="K73" s="35"/>
      <c r="L73" s="105"/>
      <c r="S73" s="33"/>
      <c r="T73" s="33"/>
      <c r="U73" s="33"/>
      <c r="V73" s="33"/>
      <c r="W73" s="33"/>
      <c r="X73" s="33"/>
      <c r="Y73" s="33"/>
      <c r="Z73" s="33"/>
      <c r="AA73" s="33"/>
      <c r="AB73" s="33"/>
      <c r="AC73" s="33"/>
      <c r="AD73" s="33"/>
      <c r="AE73" s="33"/>
    </row>
    <row r="74" spans="1:65" s="2" customFormat="1" ht="6.95" customHeight="1">
      <c r="A74" s="33"/>
      <c r="B74" s="34"/>
      <c r="C74" s="35"/>
      <c r="D74" s="35"/>
      <c r="E74" s="35"/>
      <c r="F74" s="35"/>
      <c r="G74" s="35"/>
      <c r="H74" s="35"/>
      <c r="I74" s="35"/>
      <c r="J74" s="35"/>
      <c r="K74" s="35"/>
      <c r="L74" s="105"/>
      <c r="S74" s="33"/>
      <c r="T74" s="33"/>
      <c r="U74" s="33"/>
      <c r="V74" s="33"/>
      <c r="W74" s="33"/>
      <c r="X74" s="33"/>
      <c r="Y74" s="33"/>
      <c r="Z74" s="33"/>
      <c r="AA74" s="33"/>
      <c r="AB74" s="33"/>
      <c r="AC74" s="33"/>
      <c r="AD74" s="33"/>
      <c r="AE74" s="33"/>
    </row>
    <row r="75" spans="1:65" s="2" customFormat="1" ht="15.2" customHeight="1">
      <c r="A75" s="33"/>
      <c r="B75" s="34"/>
      <c r="C75" s="28" t="s">
        <v>25</v>
      </c>
      <c r="D75" s="35"/>
      <c r="E75" s="35"/>
      <c r="F75" s="26" t="str">
        <f>E15</f>
        <v xml:space="preserve"> </v>
      </c>
      <c r="G75" s="35"/>
      <c r="H75" s="35"/>
      <c r="I75" s="28" t="s">
        <v>30</v>
      </c>
      <c r="J75" s="31" t="str">
        <f>E21</f>
        <v xml:space="preserve"> </v>
      </c>
      <c r="K75" s="35"/>
      <c r="L75" s="105"/>
      <c r="S75" s="33"/>
      <c r="T75" s="33"/>
      <c r="U75" s="33"/>
      <c r="V75" s="33"/>
      <c r="W75" s="33"/>
      <c r="X75" s="33"/>
      <c r="Y75" s="33"/>
      <c r="Z75" s="33"/>
      <c r="AA75" s="33"/>
      <c r="AB75" s="33"/>
      <c r="AC75" s="33"/>
      <c r="AD75" s="33"/>
      <c r="AE75" s="33"/>
    </row>
    <row r="76" spans="1:65" s="2" customFormat="1" ht="15.2" customHeight="1">
      <c r="A76" s="33"/>
      <c r="B76" s="34"/>
      <c r="C76" s="28" t="s">
        <v>28</v>
      </c>
      <c r="D76" s="35"/>
      <c r="E76" s="35"/>
      <c r="F76" s="26" t="str">
        <f>IF(E18="","",E18)</f>
        <v>Vyplň údaj</v>
      </c>
      <c r="G76" s="35"/>
      <c r="H76" s="35"/>
      <c r="I76" s="28" t="s">
        <v>32</v>
      </c>
      <c r="J76" s="31" t="str">
        <f>E24</f>
        <v xml:space="preserve"> </v>
      </c>
      <c r="K76" s="35"/>
      <c r="L76" s="105"/>
      <c r="S76" s="33"/>
      <c r="T76" s="33"/>
      <c r="U76" s="33"/>
      <c r="V76" s="33"/>
      <c r="W76" s="33"/>
      <c r="X76" s="33"/>
      <c r="Y76" s="33"/>
      <c r="Z76" s="33"/>
      <c r="AA76" s="33"/>
      <c r="AB76" s="33"/>
      <c r="AC76" s="33"/>
      <c r="AD76" s="33"/>
      <c r="AE76" s="33"/>
    </row>
    <row r="77" spans="1:65" s="2" customFormat="1" ht="10.35" customHeight="1">
      <c r="A77" s="33"/>
      <c r="B77" s="34"/>
      <c r="C77" s="35"/>
      <c r="D77" s="35"/>
      <c r="E77" s="35"/>
      <c r="F77" s="35"/>
      <c r="G77" s="35"/>
      <c r="H77" s="35"/>
      <c r="I77" s="35"/>
      <c r="J77" s="35"/>
      <c r="K77" s="35"/>
      <c r="L77" s="105"/>
      <c r="S77" s="33"/>
      <c r="T77" s="33"/>
      <c r="U77" s="33"/>
      <c r="V77" s="33"/>
      <c r="W77" s="33"/>
      <c r="X77" s="33"/>
      <c r="Y77" s="33"/>
      <c r="Z77" s="33"/>
      <c r="AA77" s="33"/>
      <c r="AB77" s="33"/>
      <c r="AC77" s="33"/>
      <c r="AD77" s="33"/>
      <c r="AE77" s="33"/>
    </row>
    <row r="78" spans="1:65" s="10" customFormat="1" ht="29.25" customHeight="1">
      <c r="A78" s="139"/>
      <c r="B78" s="140"/>
      <c r="C78" s="141" t="s">
        <v>98</v>
      </c>
      <c r="D78" s="142" t="s">
        <v>54</v>
      </c>
      <c r="E78" s="142" t="s">
        <v>50</v>
      </c>
      <c r="F78" s="142" t="s">
        <v>51</v>
      </c>
      <c r="G78" s="142" t="s">
        <v>99</v>
      </c>
      <c r="H78" s="142" t="s">
        <v>100</v>
      </c>
      <c r="I78" s="142" t="s">
        <v>101</v>
      </c>
      <c r="J78" s="142" t="s">
        <v>91</v>
      </c>
      <c r="K78" s="143" t="s">
        <v>102</v>
      </c>
      <c r="L78" s="144"/>
      <c r="M78" s="67" t="s">
        <v>19</v>
      </c>
      <c r="N78" s="68" t="s">
        <v>39</v>
      </c>
      <c r="O78" s="68" t="s">
        <v>103</v>
      </c>
      <c r="P78" s="68" t="s">
        <v>104</v>
      </c>
      <c r="Q78" s="68" t="s">
        <v>105</v>
      </c>
      <c r="R78" s="68" t="s">
        <v>106</v>
      </c>
      <c r="S78" s="68" t="s">
        <v>107</v>
      </c>
      <c r="T78" s="69" t="s">
        <v>108</v>
      </c>
      <c r="U78" s="139"/>
      <c r="V78" s="139"/>
      <c r="W78" s="139"/>
      <c r="X78" s="139"/>
      <c r="Y78" s="139"/>
      <c r="Z78" s="139"/>
      <c r="AA78" s="139"/>
      <c r="AB78" s="139"/>
      <c r="AC78" s="139"/>
      <c r="AD78" s="139"/>
      <c r="AE78" s="139"/>
    </row>
    <row r="79" spans="1:65" s="2" customFormat="1" ht="22.9" customHeight="1">
      <c r="A79" s="33"/>
      <c r="B79" s="34"/>
      <c r="C79" s="74" t="s">
        <v>109</v>
      </c>
      <c r="D79" s="35"/>
      <c r="E79" s="35"/>
      <c r="F79" s="35"/>
      <c r="G79" s="35"/>
      <c r="H79" s="35"/>
      <c r="I79" s="35"/>
      <c r="J79" s="145">
        <f>BK79</f>
        <v>0</v>
      </c>
      <c r="K79" s="35"/>
      <c r="L79" s="38"/>
      <c r="M79" s="70"/>
      <c r="N79" s="146"/>
      <c r="O79" s="71"/>
      <c r="P79" s="147">
        <f>SUM(P80:P146)</f>
        <v>0</v>
      </c>
      <c r="Q79" s="71"/>
      <c r="R79" s="147">
        <f>SUM(R80:R146)</f>
        <v>68.64</v>
      </c>
      <c r="S79" s="71"/>
      <c r="T79" s="148">
        <f>SUM(T80:T146)</f>
        <v>0</v>
      </c>
      <c r="U79" s="33"/>
      <c r="V79" s="33"/>
      <c r="W79" s="33"/>
      <c r="X79" s="33"/>
      <c r="Y79" s="33"/>
      <c r="Z79" s="33"/>
      <c r="AA79" s="33"/>
      <c r="AB79" s="33"/>
      <c r="AC79" s="33"/>
      <c r="AD79" s="33"/>
      <c r="AE79" s="33"/>
      <c r="AT79" s="16" t="s">
        <v>68</v>
      </c>
      <c r="AU79" s="16" t="s">
        <v>92</v>
      </c>
      <c r="BK79" s="149">
        <f>SUM(BK80:BK146)</f>
        <v>0</v>
      </c>
    </row>
    <row r="80" spans="1:65" s="2" customFormat="1" ht="44.25" customHeight="1">
      <c r="A80" s="33"/>
      <c r="B80" s="34"/>
      <c r="C80" s="164" t="s">
        <v>77</v>
      </c>
      <c r="D80" s="164" t="s">
        <v>113</v>
      </c>
      <c r="E80" s="165" t="s">
        <v>376</v>
      </c>
      <c r="F80" s="166" t="s">
        <v>377</v>
      </c>
      <c r="G80" s="167" t="s">
        <v>148</v>
      </c>
      <c r="H80" s="168">
        <v>16</v>
      </c>
      <c r="I80" s="169"/>
      <c r="J80" s="170">
        <f>ROUND(I80*H80,2)</f>
        <v>0</v>
      </c>
      <c r="K80" s="166" t="s">
        <v>117</v>
      </c>
      <c r="L80" s="38"/>
      <c r="M80" s="171" t="s">
        <v>19</v>
      </c>
      <c r="N80" s="172" t="s">
        <v>40</v>
      </c>
      <c r="O80" s="63"/>
      <c r="P80" s="173">
        <f>O80*H80</f>
        <v>0</v>
      </c>
      <c r="Q80" s="173">
        <v>0</v>
      </c>
      <c r="R80" s="173">
        <f>Q80*H80</f>
        <v>0</v>
      </c>
      <c r="S80" s="173">
        <v>0</v>
      </c>
      <c r="T80" s="174">
        <f>S80*H80</f>
        <v>0</v>
      </c>
      <c r="U80" s="33"/>
      <c r="V80" s="33"/>
      <c r="W80" s="33"/>
      <c r="X80" s="33"/>
      <c r="Y80" s="33"/>
      <c r="Z80" s="33"/>
      <c r="AA80" s="33"/>
      <c r="AB80" s="33"/>
      <c r="AC80" s="33"/>
      <c r="AD80" s="33"/>
      <c r="AE80" s="33"/>
      <c r="AR80" s="175" t="s">
        <v>118</v>
      </c>
      <c r="AT80" s="175" t="s">
        <v>113</v>
      </c>
      <c r="AU80" s="175" t="s">
        <v>69</v>
      </c>
      <c r="AY80" s="16" t="s">
        <v>112</v>
      </c>
      <c r="BE80" s="176">
        <f>IF(N80="základní",J80,0)</f>
        <v>0</v>
      </c>
      <c r="BF80" s="176">
        <f>IF(N80="snížená",J80,0)</f>
        <v>0</v>
      </c>
      <c r="BG80" s="176">
        <f>IF(N80="zákl. přenesená",J80,0)</f>
        <v>0</v>
      </c>
      <c r="BH80" s="176">
        <f>IF(N80="sníž. přenesená",J80,0)</f>
        <v>0</v>
      </c>
      <c r="BI80" s="176">
        <f>IF(N80="nulová",J80,0)</f>
        <v>0</v>
      </c>
      <c r="BJ80" s="16" t="s">
        <v>77</v>
      </c>
      <c r="BK80" s="176">
        <f>ROUND(I80*H80,2)</f>
        <v>0</v>
      </c>
      <c r="BL80" s="16" t="s">
        <v>118</v>
      </c>
      <c r="BM80" s="175" t="s">
        <v>378</v>
      </c>
    </row>
    <row r="81" spans="1:65" s="2" customFormat="1" ht="29.25">
      <c r="A81" s="33"/>
      <c r="B81" s="34"/>
      <c r="C81" s="35"/>
      <c r="D81" s="177" t="s">
        <v>120</v>
      </c>
      <c r="E81" s="35"/>
      <c r="F81" s="178" t="s">
        <v>379</v>
      </c>
      <c r="G81" s="35"/>
      <c r="H81" s="35"/>
      <c r="I81" s="179"/>
      <c r="J81" s="35"/>
      <c r="K81" s="35"/>
      <c r="L81" s="38"/>
      <c r="M81" s="180"/>
      <c r="N81" s="181"/>
      <c r="O81" s="63"/>
      <c r="P81" s="63"/>
      <c r="Q81" s="63"/>
      <c r="R81" s="63"/>
      <c r="S81" s="63"/>
      <c r="T81" s="64"/>
      <c r="U81" s="33"/>
      <c r="V81" s="33"/>
      <c r="W81" s="33"/>
      <c r="X81" s="33"/>
      <c r="Y81" s="33"/>
      <c r="Z81" s="33"/>
      <c r="AA81" s="33"/>
      <c r="AB81" s="33"/>
      <c r="AC81" s="33"/>
      <c r="AD81" s="33"/>
      <c r="AE81" s="33"/>
      <c r="AT81" s="16" t="s">
        <v>120</v>
      </c>
      <c r="AU81" s="16" t="s">
        <v>69</v>
      </c>
    </row>
    <row r="82" spans="1:65" s="12" customFormat="1" ht="11.25">
      <c r="B82" s="182"/>
      <c r="C82" s="183"/>
      <c r="D82" s="177" t="s">
        <v>122</v>
      </c>
      <c r="E82" s="184" t="s">
        <v>19</v>
      </c>
      <c r="F82" s="185" t="s">
        <v>380</v>
      </c>
      <c r="G82" s="183"/>
      <c r="H82" s="186">
        <v>16</v>
      </c>
      <c r="I82" s="187"/>
      <c r="J82" s="183"/>
      <c r="K82" s="183"/>
      <c r="L82" s="188"/>
      <c r="M82" s="189"/>
      <c r="N82" s="190"/>
      <c r="O82" s="190"/>
      <c r="P82" s="190"/>
      <c r="Q82" s="190"/>
      <c r="R82" s="190"/>
      <c r="S82" s="190"/>
      <c r="T82" s="191"/>
      <c r="AT82" s="192" t="s">
        <v>122</v>
      </c>
      <c r="AU82" s="192" t="s">
        <v>69</v>
      </c>
      <c r="AV82" s="12" t="s">
        <v>79</v>
      </c>
      <c r="AW82" s="12" t="s">
        <v>31</v>
      </c>
      <c r="AX82" s="12" t="s">
        <v>69</v>
      </c>
      <c r="AY82" s="192" t="s">
        <v>112</v>
      </c>
    </row>
    <row r="83" spans="1:65" s="13" customFormat="1" ht="11.25">
      <c r="B83" s="193"/>
      <c r="C83" s="194"/>
      <c r="D83" s="177" t="s">
        <v>122</v>
      </c>
      <c r="E83" s="195" t="s">
        <v>19</v>
      </c>
      <c r="F83" s="196" t="s">
        <v>124</v>
      </c>
      <c r="G83" s="194"/>
      <c r="H83" s="197">
        <v>16</v>
      </c>
      <c r="I83" s="198"/>
      <c r="J83" s="194"/>
      <c r="K83" s="194"/>
      <c r="L83" s="199"/>
      <c r="M83" s="200"/>
      <c r="N83" s="201"/>
      <c r="O83" s="201"/>
      <c r="P83" s="201"/>
      <c r="Q83" s="201"/>
      <c r="R83" s="201"/>
      <c r="S83" s="201"/>
      <c r="T83" s="202"/>
      <c r="AT83" s="203" t="s">
        <v>122</v>
      </c>
      <c r="AU83" s="203" t="s">
        <v>69</v>
      </c>
      <c r="AV83" s="13" t="s">
        <v>118</v>
      </c>
      <c r="AW83" s="13" t="s">
        <v>31</v>
      </c>
      <c r="AX83" s="13" t="s">
        <v>77</v>
      </c>
      <c r="AY83" s="203" t="s">
        <v>112</v>
      </c>
    </row>
    <row r="84" spans="1:65" s="2" customFormat="1" ht="24.2" customHeight="1">
      <c r="A84" s="33"/>
      <c r="B84" s="34"/>
      <c r="C84" s="164" t="s">
        <v>79</v>
      </c>
      <c r="D84" s="164" t="s">
        <v>113</v>
      </c>
      <c r="E84" s="165" t="s">
        <v>381</v>
      </c>
      <c r="F84" s="166" t="s">
        <v>382</v>
      </c>
      <c r="G84" s="167" t="s">
        <v>233</v>
      </c>
      <c r="H84" s="168">
        <v>66</v>
      </c>
      <c r="I84" s="169"/>
      <c r="J84" s="170">
        <f>ROUND(I84*H84,2)</f>
        <v>0</v>
      </c>
      <c r="K84" s="166" t="s">
        <v>117</v>
      </c>
      <c r="L84" s="38"/>
      <c r="M84" s="171" t="s">
        <v>19</v>
      </c>
      <c r="N84" s="172" t="s">
        <v>40</v>
      </c>
      <c r="O84" s="63"/>
      <c r="P84" s="173">
        <f>O84*H84</f>
        <v>0</v>
      </c>
      <c r="Q84" s="173">
        <v>0</v>
      </c>
      <c r="R84" s="173">
        <f>Q84*H84</f>
        <v>0</v>
      </c>
      <c r="S84" s="173">
        <v>0</v>
      </c>
      <c r="T84" s="174">
        <f>S84*H84</f>
        <v>0</v>
      </c>
      <c r="U84" s="33"/>
      <c r="V84" s="33"/>
      <c r="W84" s="33"/>
      <c r="X84" s="33"/>
      <c r="Y84" s="33"/>
      <c r="Z84" s="33"/>
      <c r="AA84" s="33"/>
      <c r="AB84" s="33"/>
      <c r="AC84" s="33"/>
      <c r="AD84" s="33"/>
      <c r="AE84" s="33"/>
      <c r="AR84" s="175" t="s">
        <v>118</v>
      </c>
      <c r="AT84" s="175" t="s">
        <v>113</v>
      </c>
      <c r="AU84" s="175" t="s">
        <v>69</v>
      </c>
      <c r="AY84" s="16" t="s">
        <v>112</v>
      </c>
      <c r="BE84" s="176">
        <f>IF(N84="základní",J84,0)</f>
        <v>0</v>
      </c>
      <c r="BF84" s="176">
        <f>IF(N84="snížená",J84,0)</f>
        <v>0</v>
      </c>
      <c r="BG84" s="176">
        <f>IF(N84="zákl. přenesená",J84,0)</f>
        <v>0</v>
      </c>
      <c r="BH84" s="176">
        <f>IF(N84="sníž. přenesená",J84,0)</f>
        <v>0</v>
      </c>
      <c r="BI84" s="176">
        <f>IF(N84="nulová",J84,0)</f>
        <v>0</v>
      </c>
      <c r="BJ84" s="16" t="s">
        <v>77</v>
      </c>
      <c r="BK84" s="176">
        <f>ROUND(I84*H84,2)</f>
        <v>0</v>
      </c>
      <c r="BL84" s="16" t="s">
        <v>118</v>
      </c>
      <c r="BM84" s="175" t="s">
        <v>383</v>
      </c>
    </row>
    <row r="85" spans="1:65" s="2" customFormat="1" ht="19.5">
      <c r="A85" s="33"/>
      <c r="B85" s="34"/>
      <c r="C85" s="35"/>
      <c r="D85" s="177" t="s">
        <v>120</v>
      </c>
      <c r="E85" s="35"/>
      <c r="F85" s="178" t="s">
        <v>384</v>
      </c>
      <c r="G85" s="35"/>
      <c r="H85" s="35"/>
      <c r="I85" s="179"/>
      <c r="J85" s="35"/>
      <c r="K85" s="35"/>
      <c r="L85" s="38"/>
      <c r="M85" s="180"/>
      <c r="N85" s="181"/>
      <c r="O85" s="63"/>
      <c r="P85" s="63"/>
      <c r="Q85" s="63"/>
      <c r="R85" s="63"/>
      <c r="S85" s="63"/>
      <c r="T85" s="64"/>
      <c r="U85" s="33"/>
      <c r="V85" s="33"/>
      <c r="W85" s="33"/>
      <c r="X85" s="33"/>
      <c r="Y85" s="33"/>
      <c r="Z85" s="33"/>
      <c r="AA85" s="33"/>
      <c r="AB85" s="33"/>
      <c r="AC85" s="33"/>
      <c r="AD85" s="33"/>
      <c r="AE85" s="33"/>
      <c r="AT85" s="16" t="s">
        <v>120</v>
      </c>
      <c r="AU85" s="16" t="s">
        <v>69</v>
      </c>
    </row>
    <row r="86" spans="1:65" s="12" customFormat="1" ht="11.25">
      <c r="B86" s="182"/>
      <c r="C86" s="183"/>
      <c r="D86" s="177" t="s">
        <v>122</v>
      </c>
      <c r="E86" s="184" t="s">
        <v>19</v>
      </c>
      <c r="F86" s="185" t="s">
        <v>385</v>
      </c>
      <c r="G86" s="183"/>
      <c r="H86" s="186">
        <v>66</v>
      </c>
      <c r="I86" s="187"/>
      <c r="J86" s="183"/>
      <c r="K86" s="183"/>
      <c r="L86" s="188"/>
      <c r="M86" s="189"/>
      <c r="N86" s="190"/>
      <c r="O86" s="190"/>
      <c r="P86" s="190"/>
      <c r="Q86" s="190"/>
      <c r="R86" s="190"/>
      <c r="S86" s="190"/>
      <c r="T86" s="191"/>
      <c r="AT86" s="192" t="s">
        <v>122</v>
      </c>
      <c r="AU86" s="192" t="s">
        <v>69</v>
      </c>
      <c r="AV86" s="12" t="s">
        <v>79</v>
      </c>
      <c r="AW86" s="12" t="s">
        <v>31</v>
      </c>
      <c r="AX86" s="12" t="s">
        <v>69</v>
      </c>
      <c r="AY86" s="192" t="s">
        <v>112</v>
      </c>
    </row>
    <row r="87" spans="1:65" s="13" customFormat="1" ht="11.25">
      <c r="B87" s="193"/>
      <c r="C87" s="194"/>
      <c r="D87" s="177" t="s">
        <v>122</v>
      </c>
      <c r="E87" s="195" t="s">
        <v>19</v>
      </c>
      <c r="F87" s="196" t="s">
        <v>124</v>
      </c>
      <c r="G87" s="194"/>
      <c r="H87" s="197">
        <v>66</v>
      </c>
      <c r="I87" s="198"/>
      <c r="J87" s="194"/>
      <c r="K87" s="194"/>
      <c r="L87" s="199"/>
      <c r="M87" s="200"/>
      <c r="N87" s="201"/>
      <c r="O87" s="201"/>
      <c r="P87" s="201"/>
      <c r="Q87" s="201"/>
      <c r="R87" s="201"/>
      <c r="S87" s="201"/>
      <c r="T87" s="202"/>
      <c r="AT87" s="203" t="s">
        <v>122</v>
      </c>
      <c r="AU87" s="203" t="s">
        <v>69</v>
      </c>
      <c r="AV87" s="13" t="s">
        <v>118</v>
      </c>
      <c r="AW87" s="13" t="s">
        <v>31</v>
      </c>
      <c r="AX87" s="13" t="s">
        <v>77</v>
      </c>
      <c r="AY87" s="203" t="s">
        <v>112</v>
      </c>
    </row>
    <row r="88" spans="1:65" s="2" customFormat="1" ht="33" customHeight="1">
      <c r="A88" s="33"/>
      <c r="B88" s="34"/>
      <c r="C88" s="164" t="s">
        <v>132</v>
      </c>
      <c r="D88" s="164" t="s">
        <v>113</v>
      </c>
      <c r="E88" s="165" t="s">
        <v>386</v>
      </c>
      <c r="F88" s="166" t="s">
        <v>387</v>
      </c>
      <c r="G88" s="167" t="s">
        <v>256</v>
      </c>
      <c r="H88" s="168">
        <v>132</v>
      </c>
      <c r="I88" s="169"/>
      <c r="J88" s="170">
        <f>ROUND(I88*H88,2)</f>
        <v>0</v>
      </c>
      <c r="K88" s="166" t="s">
        <v>117</v>
      </c>
      <c r="L88" s="38"/>
      <c r="M88" s="171" t="s">
        <v>19</v>
      </c>
      <c r="N88" s="172" t="s">
        <v>40</v>
      </c>
      <c r="O88" s="63"/>
      <c r="P88" s="173">
        <f>O88*H88</f>
        <v>0</v>
      </c>
      <c r="Q88" s="173">
        <v>0</v>
      </c>
      <c r="R88" s="173">
        <f>Q88*H88</f>
        <v>0</v>
      </c>
      <c r="S88" s="173">
        <v>0</v>
      </c>
      <c r="T88" s="174">
        <f>S88*H88</f>
        <v>0</v>
      </c>
      <c r="U88" s="33"/>
      <c r="V88" s="33"/>
      <c r="W88" s="33"/>
      <c r="X88" s="33"/>
      <c r="Y88" s="33"/>
      <c r="Z88" s="33"/>
      <c r="AA88" s="33"/>
      <c r="AB88" s="33"/>
      <c r="AC88" s="33"/>
      <c r="AD88" s="33"/>
      <c r="AE88" s="33"/>
      <c r="AR88" s="175" t="s">
        <v>118</v>
      </c>
      <c r="AT88" s="175" t="s">
        <v>113</v>
      </c>
      <c r="AU88" s="175" t="s">
        <v>69</v>
      </c>
      <c r="AY88" s="16" t="s">
        <v>112</v>
      </c>
      <c r="BE88" s="176">
        <f>IF(N88="základní",J88,0)</f>
        <v>0</v>
      </c>
      <c r="BF88" s="176">
        <f>IF(N88="snížená",J88,0)</f>
        <v>0</v>
      </c>
      <c r="BG88" s="176">
        <f>IF(N88="zákl. přenesená",J88,0)</f>
        <v>0</v>
      </c>
      <c r="BH88" s="176">
        <f>IF(N88="sníž. přenesená",J88,0)</f>
        <v>0</v>
      </c>
      <c r="BI88" s="176">
        <f>IF(N88="nulová",J88,0)</f>
        <v>0</v>
      </c>
      <c r="BJ88" s="16" t="s">
        <v>77</v>
      </c>
      <c r="BK88" s="176">
        <f>ROUND(I88*H88,2)</f>
        <v>0</v>
      </c>
      <c r="BL88" s="16" t="s">
        <v>118</v>
      </c>
      <c r="BM88" s="175" t="s">
        <v>388</v>
      </c>
    </row>
    <row r="89" spans="1:65" s="2" customFormat="1" ht="19.5">
      <c r="A89" s="33"/>
      <c r="B89" s="34"/>
      <c r="C89" s="35"/>
      <c r="D89" s="177" t="s">
        <v>120</v>
      </c>
      <c r="E89" s="35"/>
      <c r="F89" s="178" t="s">
        <v>389</v>
      </c>
      <c r="G89" s="35"/>
      <c r="H89" s="35"/>
      <c r="I89" s="179"/>
      <c r="J89" s="35"/>
      <c r="K89" s="35"/>
      <c r="L89" s="38"/>
      <c r="M89" s="180"/>
      <c r="N89" s="181"/>
      <c r="O89" s="63"/>
      <c r="P89" s="63"/>
      <c r="Q89" s="63"/>
      <c r="R89" s="63"/>
      <c r="S89" s="63"/>
      <c r="T89" s="64"/>
      <c r="U89" s="33"/>
      <c r="V89" s="33"/>
      <c r="W89" s="33"/>
      <c r="X89" s="33"/>
      <c r="Y89" s="33"/>
      <c r="Z89" s="33"/>
      <c r="AA89" s="33"/>
      <c r="AB89" s="33"/>
      <c r="AC89" s="33"/>
      <c r="AD89" s="33"/>
      <c r="AE89" s="33"/>
      <c r="AT89" s="16" t="s">
        <v>120</v>
      </c>
      <c r="AU89" s="16" t="s">
        <v>69</v>
      </c>
    </row>
    <row r="90" spans="1:65" s="12" customFormat="1" ht="11.25">
      <c r="B90" s="182"/>
      <c r="C90" s="183"/>
      <c r="D90" s="177" t="s">
        <v>122</v>
      </c>
      <c r="E90" s="184" t="s">
        <v>19</v>
      </c>
      <c r="F90" s="185" t="s">
        <v>390</v>
      </c>
      <c r="G90" s="183"/>
      <c r="H90" s="186">
        <v>132</v>
      </c>
      <c r="I90" s="187"/>
      <c r="J90" s="183"/>
      <c r="K90" s="183"/>
      <c r="L90" s="188"/>
      <c r="M90" s="189"/>
      <c r="N90" s="190"/>
      <c r="O90" s="190"/>
      <c r="P90" s="190"/>
      <c r="Q90" s="190"/>
      <c r="R90" s="190"/>
      <c r="S90" s="190"/>
      <c r="T90" s="191"/>
      <c r="AT90" s="192" t="s">
        <v>122</v>
      </c>
      <c r="AU90" s="192" t="s">
        <v>69</v>
      </c>
      <c r="AV90" s="12" t="s">
        <v>79</v>
      </c>
      <c r="AW90" s="12" t="s">
        <v>31</v>
      </c>
      <c r="AX90" s="12" t="s">
        <v>69</v>
      </c>
      <c r="AY90" s="192" t="s">
        <v>112</v>
      </c>
    </row>
    <row r="91" spans="1:65" s="13" customFormat="1" ht="11.25">
      <c r="B91" s="193"/>
      <c r="C91" s="194"/>
      <c r="D91" s="177" t="s">
        <v>122</v>
      </c>
      <c r="E91" s="195" t="s">
        <v>19</v>
      </c>
      <c r="F91" s="196" t="s">
        <v>124</v>
      </c>
      <c r="G91" s="194"/>
      <c r="H91" s="197">
        <v>132</v>
      </c>
      <c r="I91" s="198"/>
      <c r="J91" s="194"/>
      <c r="K91" s="194"/>
      <c r="L91" s="199"/>
      <c r="M91" s="200"/>
      <c r="N91" s="201"/>
      <c r="O91" s="201"/>
      <c r="P91" s="201"/>
      <c r="Q91" s="201"/>
      <c r="R91" s="201"/>
      <c r="S91" s="201"/>
      <c r="T91" s="202"/>
      <c r="AT91" s="203" t="s">
        <v>122</v>
      </c>
      <c r="AU91" s="203" t="s">
        <v>69</v>
      </c>
      <c r="AV91" s="13" t="s">
        <v>118</v>
      </c>
      <c r="AW91" s="13" t="s">
        <v>31</v>
      </c>
      <c r="AX91" s="13" t="s">
        <v>77</v>
      </c>
      <c r="AY91" s="203" t="s">
        <v>112</v>
      </c>
    </row>
    <row r="92" spans="1:65" s="2" customFormat="1" ht="37.9" customHeight="1">
      <c r="A92" s="33"/>
      <c r="B92" s="34"/>
      <c r="C92" s="164" t="s">
        <v>118</v>
      </c>
      <c r="D92" s="164" t="s">
        <v>113</v>
      </c>
      <c r="E92" s="165" t="s">
        <v>391</v>
      </c>
      <c r="F92" s="166" t="s">
        <v>392</v>
      </c>
      <c r="G92" s="167" t="s">
        <v>148</v>
      </c>
      <c r="H92" s="168">
        <v>14</v>
      </c>
      <c r="I92" s="169"/>
      <c r="J92" s="170">
        <f>ROUND(I92*H92,2)</f>
        <v>0</v>
      </c>
      <c r="K92" s="166" t="s">
        <v>117</v>
      </c>
      <c r="L92" s="38"/>
      <c r="M92" s="171" t="s">
        <v>19</v>
      </c>
      <c r="N92" s="172" t="s">
        <v>40</v>
      </c>
      <c r="O92" s="63"/>
      <c r="P92" s="173">
        <f>O92*H92</f>
        <v>0</v>
      </c>
      <c r="Q92" s="173">
        <v>0</v>
      </c>
      <c r="R92" s="173">
        <f>Q92*H92</f>
        <v>0</v>
      </c>
      <c r="S92" s="173">
        <v>0</v>
      </c>
      <c r="T92" s="174">
        <f>S92*H92</f>
        <v>0</v>
      </c>
      <c r="U92" s="33"/>
      <c r="V92" s="33"/>
      <c r="W92" s="33"/>
      <c r="X92" s="33"/>
      <c r="Y92" s="33"/>
      <c r="Z92" s="33"/>
      <c r="AA92" s="33"/>
      <c r="AB92" s="33"/>
      <c r="AC92" s="33"/>
      <c r="AD92" s="33"/>
      <c r="AE92" s="33"/>
      <c r="AR92" s="175" t="s">
        <v>118</v>
      </c>
      <c r="AT92" s="175" t="s">
        <v>113</v>
      </c>
      <c r="AU92" s="175" t="s">
        <v>69</v>
      </c>
      <c r="AY92" s="16" t="s">
        <v>112</v>
      </c>
      <c r="BE92" s="176">
        <f>IF(N92="základní",J92,0)</f>
        <v>0</v>
      </c>
      <c r="BF92" s="176">
        <f>IF(N92="snížená",J92,0)</f>
        <v>0</v>
      </c>
      <c r="BG92" s="176">
        <f>IF(N92="zákl. přenesená",J92,0)</f>
        <v>0</v>
      </c>
      <c r="BH92" s="176">
        <f>IF(N92="sníž. přenesená",J92,0)</f>
        <v>0</v>
      </c>
      <c r="BI92" s="176">
        <f>IF(N92="nulová",J92,0)</f>
        <v>0</v>
      </c>
      <c r="BJ92" s="16" t="s">
        <v>77</v>
      </c>
      <c r="BK92" s="176">
        <f>ROUND(I92*H92,2)</f>
        <v>0</v>
      </c>
      <c r="BL92" s="16" t="s">
        <v>118</v>
      </c>
      <c r="BM92" s="175" t="s">
        <v>393</v>
      </c>
    </row>
    <row r="93" spans="1:65" s="2" customFormat="1" ht="29.25">
      <c r="A93" s="33"/>
      <c r="B93" s="34"/>
      <c r="C93" s="35"/>
      <c r="D93" s="177" t="s">
        <v>120</v>
      </c>
      <c r="E93" s="35"/>
      <c r="F93" s="178" t="s">
        <v>394</v>
      </c>
      <c r="G93" s="35"/>
      <c r="H93" s="35"/>
      <c r="I93" s="179"/>
      <c r="J93" s="35"/>
      <c r="K93" s="35"/>
      <c r="L93" s="38"/>
      <c r="M93" s="180"/>
      <c r="N93" s="181"/>
      <c r="O93" s="63"/>
      <c r="P93" s="63"/>
      <c r="Q93" s="63"/>
      <c r="R93" s="63"/>
      <c r="S93" s="63"/>
      <c r="T93" s="64"/>
      <c r="U93" s="33"/>
      <c r="V93" s="33"/>
      <c r="W93" s="33"/>
      <c r="X93" s="33"/>
      <c r="Y93" s="33"/>
      <c r="Z93" s="33"/>
      <c r="AA93" s="33"/>
      <c r="AB93" s="33"/>
      <c r="AC93" s="33"/>
      <c r="AD93" s="33"/>
      <c r="AE93" s="33"/>
      <c r="AT93" s="16" t="s">
        <v>120</v>
      </c>
      <c r="AU93" s="16" t="s">
        <v>69</v>
      </c>
    </row>
    <row r="94" spans="1:65" s="12" customFormat="1" ht="11.25">
      <c r="B94" s="182"/>
      <c r="C94" s="183"/>
      <c r="D94" s="177" t="s">
        <v>122</v>
      </c>
      <c r="E94" s="184" t="s">
        <v>19</v>
      </c>
      <c r="F94" s="185" t="s">
        <v>395</v>
      </c>
      <c r="G94" s="183"/>
      <c r="H94" s="186">
        <v>14</v>
      </c>
      <c r="I94" s="187"/>
      <c r="J94" s="183"/>
      <c r="K94" s="183"/>
      <c r="L94" s="188"/>
      <c r="M94" s="189"/>
      <c r="N94" s="190"/>
      <c r="O94" s="190"/>
      <c r="P94" s="190"/>
      <c r="Q94" s="190"/>
      <c r="R94" s="190"/>
      <c r="S94" s="190"/>
      <c r="T94" s="191"/>
      <c r="AT94" s="192" t="s">
        <v>122</v>
      </c>
      <c r="AU94" s="192" t="s">
        <v>69</v>
      </c>
      <c r="AV94" s="12" t="s">
        <v>79</v>
      </c>
      <c r="AW94" s="12" t="s">
        <v>31</v>
      </c>
      <c r="AX94" s="12" t="s">
        <v>69</v>
      </c>
      <c r="AY94" s="192" t="s">
        <v>112</v>
      </c>
    </row>
    <row r="95" spans="1:65" s="13" customFormat="1" ht="11.25">
      <c r="B95" s="193"/>
      <c r="C95" s="194"/>
      <c r="D95" s="177" t="s">
        <v>122</v>
      </c>
      <c r="E95" s="195" t="s">
        <v>19</v>
      </c>
      <c r="F95" s="196" t="s">
        <v>124</v>
      </c>
      <c r="G95" s="194"/>
      <c r="H95" s="197">
        <v>14</v>
      </c>
      <c r="I95" s="198"/>
      <c r="J95" s="194"/>
      <c r="K95" s="194"/>
      <c r="L95" s="199"/>
      <c r="M95" s="200"/>
      <c r="N95" s="201"/>
      <c r="O95" s="201"/>
      <c r="P95" s="201"/>
      <c r="Q95" s="201"/>
      <c r="R95" s="201"/>
      <c r="S95" s="201"/>
      <c r="T95" s="202"/>
      <c r="AT95" s="203" t="s">
        <v>122</v>
      </c>
      <c r="AU95" s="203" t="s">
        <v>69</v>
      </c>
      <c r="AV95" s="13" t="s">
        <v>118</v>
      </c>
      <c r="AW95" s="13" t="s">
        <v>31</v>
      </c>
      <c r="AX95" s="13" t="s">
        <v>77</v>
      </c>
      <c r="AY95" s="203" t="s">
        <v>112</v>
      </c>
    </row>
    <row r="96" spans="1:65" s="2" customFormat="1" ht="24.2" customHeight="1">
      <c r="A96" s="33"/>
      <c r="B96" s="34"/>
      <c r="C96" s="164" t="s">
        <v>145</v>
      </c>
      <c r="D96" s="164" t="s">
        <v>113</v>
      </c>
      <c r="E96" s="165" t="s">
        <v>396</v>
      </c>
      <c r="F96" s="166" t="s">
        <v>397</v>
      </c>
      <c r="G96" s="167" t="s">
        <v>175</v>
      </c>
      <c r="H96" s="168">
        <v>14</v>
      </c>
      <c r="I96" s="169"/>
      <c r="J96" s="170">
        <f>ROUND(I96*H96,2)</f>
        <v>0</v>
      </c>
      <c r="K96" s="166" t="s">
        <v>117</v>
      </c>
      <c r="L96" s="38"/>
      <c r="M96" s="171" t="s">
        <v>19</v>
      </c>
      <c r="N96" s="172" t="s">
        <v>40</v>
      </c>
      <c r="O96" s="63"/>
      <c r="P96" s="173">
        <f>O96*H96</f>
        <v>0</v>
      </c>
      <c r="Q96" s="173">
        <v>0</v>
      </c>
      <c r="R96" s="173">
        <f>Q96*H96</f>
        <v>0</v>
      </c>
      <c r="S96" s="173">
        <v>0</v>
      </c>
      <c r="T96" s="174">
        <f>S96*H96</f>
        <v>0</v>
      </c>
      <c r="U96" s="33"/>
      <c r="V96" s="33"/>
      <c r="W96" s="33"/>
      <c r="X96" s="33"/>
      <c r="Y96" s="33"/>
      <c r="Z96" s="33"/>
      <c r="AA96" s="33"/>
      <c r="AB96" s="33"/>
      <c r="AC96" s="33"/>
      <c r="AD96" s="33"/>
      <c r="AE96" s="33"/>
      <c r="AR96" s="175" t="s">
        <v>118</v>
      </c>
      <c r="AT96" s="175" t="s">
        <v>113</v>
      </c>
      <c r="AU96" s="175" t="s">
        <v>69</v>
      </c>
      <c r="AY96" s="16" t="s">
        <v>112</v>
      </c>
      <c r="BE96" s="176">
        <f>IF(N96="základní",J96,0)</f>
        <v>0</v>
      </c>
      <c r="BF96" s="176">
        <f>IF(N96="snížená",J96,0)</f>
        <v>0</v>
      </c>
      <c r="BG96" s="176">
        <f>IF(N96="zákl. přenesená",J96,0)</f>
        <v>0</v>
      </c>
      <c r="BH96" s="176">
        <f>IF(N96="sníž. přenesená",J96,0)</f>
        <v>0</v>
      </c>
      <c r="BI96" s="176">
        <f>IF(N96="nulová",J96,0)</f>
        <v>0</v>
      </c>
      <c r="BJ96" s="16" t="s">
        <v>77</v>
      </c>
      <c r="BK96" s="176">
        <f>ROUND(I96*H96,2)</f>
        <v>0</v>
      </c>
      <c r="BL96" s="16" t="s">
        <v>118</v>
      </c>
      <c r="BM96" s="175" t="s">
        <v>398</v>
      </c>
    </row>
    <row r="97" spans="1:65" s="2" customFormat="1" ht="29.25">
      <c r="A97" s="33"/>
      <c r="B97" s="34"/>
      <c r="C97" s="35"/>
      <c r="D97" s="177" t="s">
        <v>120</v>
      </c>
      <c r="E97" s="35"/>
      <c r="F97" s="178" t="s">
        <v>399</v>
      </c>
      <c r="G97" s="35"/>
      <c r="H97" s="35"/>
      <c r="I97" s="179"/>
      <c r="J97" s="35"/>
      <c r="K97" s="35"/>
      <c r="L97" s="38"/>
      <c r="M97" s="180"/>
      <c r="N97" s="181"/>
      <c r="O97" s="63"/>
      <c r="P97" s="63"/>
      <c r="Q97" s="63"/>
      <c r="R97" s="63"/>
      <c r="S97" s="63"/>
      <c r="T97" s="64"/>
      <c r="U97" s="33"/>
      <c r="V97" s="33"/>
      <c r="W97" s="33"/>
      <c r="X97" s="33"/>
      <c r="Y97" s="33"/>
      <c r="Z97" s="33"/>
      <c r="AA97" s="33"/>
      <c r="AB97" s="33"/>
      <c r="AC97" s="33"/>
      <c r="AD97" s="33"/>
      <c r="AE97" s="33"/>
      <c r="AT97" s="16" t="s">
        <v>120</v>
      </c>
      <c r="AU97" s="16" t="s">
        <v>69</v>
      </c>
    </row>
    <row r="98" spans="1:65" s="12" customFormat="1" ht="11.25">
      <c r="B98" s="182"/>
      <c r="C98" s="183"/>
      <c r="D98" s="177" t="s">
        <v>122</v>
      </c>
      <c r="E98" s="184" t="s">
        <v>19</v>
      </c>
      <c r="F98" s="185" t="s">
        <v>395</v>
      </c>
      <c r="G98" s="183"/>
      <c r="H98" s="186">
        <v>14</v>
      </c>
      <c r="I98" s="187"/>
      <c r="J98" s="183"/>
      <c r="K98" s="183"/>
      <c r="L98" s="188"/>
      <c r="M98" s="189"/>
      <c r="N98" s="190"/>
      <c r="O98" s="190"/>
      <c r="P98" s="190"/>
      <c r="Q98" s="190"/>
      <c r="R98" s="190"/>
      <c r="S98" s="190"/>
      <c r="T98" s="191"/>
      <c r="AT98" s="192" t="s">
        <v>122</v>
      </c>
      <c r="AU98" s="192" t="s">
        <v>69</v>
      </c>
      <c r="AV98" s="12" t="s">
        <v>79</v>
      </c>
      <c r="AW98" s="12" t="s">
        <v>31</v>
      </c>
      <c r="AX98" s="12" t="s">
        <v>69</v>
      </c>
      <c r="AY98" s="192" t="s">
        <v>112</v>
      </c>
    </row>
    <row r="99" spans="1:65" s="13" customFormat="1" ht="11.25">
      <c r="B99" s="193"/>
      <c r="C99" s="194"/>
      <c r="D99" s="177" t="s">
        <v>122</v>
      </c>
      <c r="E99" s="195" t="s">
        <v>19</v>
      </c>
      <c r="F99" s="196" t="s">
        <v>124</v>
      </c>
      <c r="G99" s="194"/>
      <c r="H99" s="197">
        <v>14</v>
      </c>
      <c r="I99" s="198"/>
      <c r="J99" s="194"/>
      <c r="K99" s="194"/>
      <c r="L99" s="199"/>
      <c r="M99" s="200"/>
      <c r="N99" s="201"/>
      <c r="O99" s="201"/>
      <c r="P99" s="201"/>
      <c r="Q99" s="201"/>
      <c r="R99" s="201"/>
      <c r="S99" s="201"/>
      <c r="T99" s="202"/>
      <c r="AT99" s="203" t="s">
        <v>122</v>
      </c>
      <c r="AU99" s="203" t="s">
        <v>69</v>
      </c>
      <c r="AV99" s="13" t="s">
        <v>118</v>
      </c>
      <c r="AW99" s="13" t="s">
        <v>31</v>
      </c>
      <c r="AX99" s="13" t="s">
        <v>77</v>
      </c>
      <c r="AY99" s="203" t="s">
        <v>112</v>
      </c>
    </row>
    <row r="100" spans="1:65" s="2" customFormat="1" ht="33" customHeight="1">
      <c r="A100" s="33"/>
      <c r="B100" s="34"/>
      <c r="C100" s="164" t="s">
        <v>153</v>
      </c>
      <c r="D100" s="164" t="s">
        <v>113</v>
      </c>
      <c r="E100" s="165" t="s">
        <v>400</v>
      </c>
      <c r="F100" s="166" t="s">
        <v>401</v>
      </c>
      <c r="G100" s="167" t="s">
        <v>233</v>
      </c>
      <c r="H100" s="168">
        <v>33</v>
      </c>
      <c r="I100" s="169"/>
      <c r="J100" s="170">
        <f>ROUND(I100*H100,2)</f>
        <v>0</v>
      </c>
      <c r="K100" s="166" t="s">
        <v>117</v>
      </c>
      <c r="L100" s="38"/>
      <c r="M100" s="171" t="s">
        <v>19</v>
      </c>
      <c r="N100" s="172" t="s">
        <v>40</v>
      </c>
      <c r="O100" s="63"/>
      <c r="P100" s="173">
        <f>O100*H100</f>
        <v>0</v>
      </c>
      <c r="Q100" s="173">
        <v>0</v>
      </c>
      <c r="R100" s="173">
        <f>Q100*H100</f>
        <v>0</v>
      </c>
      <c r="S100" s="173">
        <v>0</v>
      </c>
      <c r="T100" s="174">
        <f>S100*H100</f>
        <v>0</v>
      </c>
      <c r="U100" s="33"/>
      <c r="V100" s="33"/>
      <c r="W100" s="33"/>
      <c r="X100" s="33"/>
      <c r="Y100" s="33"/>
      <c r="Z100" s="33"/>
      <c r="AA100" s="33"/>
      <c r="AB100" s="33"/>
      <c r="AC100" s="33"/>
      <c r="AD100" s="33"/>
      <c r="AE100" s="33"/>
      <c r="AR100" s="175" t="s">
        <v>118</v>
      </c>
      <c r="AT100" s="175" t="s">
        <v>113</v>
      </c>
      <c r="AU100" s="175" t="s">
        <v>69</v>
      </c>
      <c r="AY100" s="16" t="s">
        <v>112</v>
      </c>
      <c r="BE100" s="176">
        <f>IF(N100="základní",J100,0)</f>
        <v>0</v>
      </c>
      <c r="BF100" s="176">
        <f>IF(N100="snížená",J100,0)</f>
        <v>0</v>
      </c>
      <c r="BG100" s="176">
        <f>IF(N100="zákl. přenesená",J100,0)</f>
        <v>0</v>
      </c>
      <c r="BH100" s="176">
        <f>IF(N100="sníž. přenesená",J100,0)</f>
        <v>0</v>
      </c>
      <c r="BI100" s="176">
        <f>IF(N100="nulová",J100,0)</f>
        <v>0</v>
      </c>
      <c r="BJ100" s="16" t="s">
        <v>77</v>
      </c>
      <c r="BK100" s="176">
        <f>ROUND(I100*H100,2)</f>
        <v>0</v>
      </c>
      <c r="BL100" s="16" t="s">
        <v>118</v>
      </c>
      <c r="BM100" s="175" t="s">
        <v>402</v>
      </c>
    </row>
    <row r="101" spans="1:65" s="2" customFormat="1" ht="29.25">
      <c r="A101" s="33"/>
      <c r="B101" s="34"/>
      <c r="C101" s="35"/>
      <c r="D101" s="177" t="s">
        <v>120</v>
      </c>
      <c r="E101" s="35"/>
      <c r="F101" s="178" t="s">
        <v>403</v>
      </c>
      <c r="G101" s="35"/>
      <c r="H101" s="35"/>
      <c r="I101" s="179"/>
      <c r="J101" s="35"/>
      <c r="K101" s="35"/>
      <c r="L101" s="38"/>
      <c r="M101" s="180"/>
      <c r="N101" s="181"/>
      <c r="O101" s="63"/>
      <c r="P101" s="63"/>
      <c r="Q101" s="63"/>
      <c r="R101" s="63"/>
      <c r="S101" s="63"/>
      <c r="T101" s="64"/>
      <c r="U101" s="33"/>
      <c r="V101" s="33"/>
      <c r="W101" s="33"/>
      <c r="X101" s="33"/>
      <c r="Y101" s="33"/>
      <c r="Z101" s="33"/>
      <c r="AA101" s="33"/>
      <c r="AB101" s="33"/>
      <c r="AC101" s="33"/>
      <c r="AD101" s="33"/>
      <c r="AE101" s="33"/>
      <c r="AT101" s="16" t="s">
        <v>120</v>
      </c>
      <c r="AU101" s="16" t="s">
        <v>69</v>
      </c>
    </row>
    <row r="102" spans="1:65" s="12" customFormat="1" ht="11.25">
      <c r="B102" s="182"/>
      <c r="C102" s="183"/>
      <c r="D102" s="177" t="s">
        <v>122</v>
      </c>
      <c r="E102" s="184" t="s">
        <v>19</v>
      </c>
      <c r="F102" s="185" t="s">
        <v>404</v>
      </c>
      <c r="G102" s="183"/>
      <c r="H102" s="186">
        <v>33</v>
      </c>
      <c r="I102" s="187"/>
      <c r="J102" s="183"/>
      <c r="K102" s="183"/>
      <c r="L102" s="188"/>
      <c r="M102" s="189"/>
      <c r="N102" s="190"/>
      <c r="O102" s="190"/>
      <c r="P102" s="190"/>
      <c r="Q102" s="190"/>
      <c r="R102" s="190"/>
      <c r="S102" s="190"/>
      <c r="T102" s="191"/>
      <c r="AT102" s="192" t="s">
        <v>122</v>
      </c>
      <c r="AU102" s="192" t="s">
        <v>69</v>
      </c>
      <c r="AV102" s="12" t="s">
        <v>79</v>
      </c>
      <c r="AW102" s="12" t="s">
        <v>31</v>
      </c>
      <c r="AX102" s="12" t="s">
        <v>69</v>
      </c>
      <c r="AY102" s="192" t="s">
        <v>112</v>
      </c>
    </row>
    <row r="103" spans="1:65" s="13" customFormat="1" ht="11.25">
      <c r="B103" s="193"/>
      <c r="C103" s="194"/>
      <c r="D103" s="177" t="s">
        <v>122</v>
      </c>
      <c r="E103" s="195" t="s">
        <v>19</v>
      </c>
      <c r="F103" s="196" t="s">
        <v>124</v>
      </c>
      <c r="G103" s="194"/>
      <c r="H103" s="197">
        <v>33</v>
      </c>
      <c r="I103" s="198"/>
      <c r="J103" s="194"/>
      <c r="K103" s="194"/>
      <c r="L103" s="199"/>
      <c r="M103" s="200"/>
      <c r="N103" s="201"/>
      <c r="O103" s="201"/>
      <c r="P103" s="201"/>
      <c r="Q103" s="201"/>
      <c r="R103" s="201"/>
      <c r="S103" s="201"/>
      <c r="T103" s="202"/>
      <c r="AT103" s="203" t="s">
        <v>122</v>
      </c>
      <c r="AU103" s="203" t="s">
        <v>69</v>
      </c>
      <c r="AV103" s="13" t="s">
        <v>118</v>
      </c>
      <c r="AW103" s="13" t="s">
        <v>31</v>
      </c>
      <c r="AX103" s="13" t="s">
        <v>77</v>
      </c>
      <c r="AY103" s="203" t="s">
        <v>112</v>
      </c>
    </row>
    <row r="104" spans="1:65" s="2" customFormat="1" ht="44.25" customHeight="1">
      <c r="A104" s="33"/>
      <c r="B104" s="34"/>
      <c r="C104" s="164" t="s">
        <v>160</v>
      </c>
      <c r="D104" s="164" t="s">
        <v>113</v>
      </c>
      <c r="E104" s="165" t="s">
        <v>405</v>
      </c>
      <c r="F104" s="166" t="s">
        <v>406</v>
      </c>
      <c r="G104" s="167" t="s">
        <v>256</v>
      </c>
      <c r="H104" s="168">
        <v>132</v>
      </c>
      <c r="I104" s="169"/>
      <c r="J104" s="170">
        <f>ROUND(I104*H104,2)</f>
        <v>0</v>
      </c>
      <c r="K104" s="166" t="s">
        <v>117</v>
      </c>
      <c r="L104" s="38"/>
      <c r="M104" s="171" t="s">
        <v>19</v>
      </c>
      <c r="N104" s="172" t="s">
        <v>40</v>
      </c>
      <c r="O104" s="63"/>
      <c r="P104" s="173">
        <f>O104*H104</f>
        <v>0</v>
      </c>
      <c r="Q104" s="173">
        <v>0</v>
      </c>
      <c r="R104" s="173">
        <f>Q104*H104</f>
        <v>0</v>
      </c>
      <c r="S104" s="173">
        <v>0</v>
      </c>
      <c r="T104" s="174">
        <f>S104*H104</f>
        <v>0</v>
      </c>
      <c r="U104" s="33"/>
      <c r="V104" s="33"/>
      <c r="W104" s="33"/>
      <c r="X104" s="33"/>
      <c r="Y104" s="33"/>
      <c r="Z104" s="33"/>
      <c r="AA104" s="33"/>
      <c r="AB104" s="33"/>
      <c r="AC104" s="33"/>
      <c r="AD104" s="33"/>
      <c r="AE104" s="33"/>
      <c r="AR104" s="175" t="s">
        <v>118</v>
      </c>
      <c r="AT104" s="175" t="s">
        <v>113</v>
      </c>
      <c r="AU104" s="175" t="s">
        <v>69</v>
      </c>
      <c r="AY104" s="16" t="s">
        <v>112</v>
      </c>
      <c r="BE104" s="176">
        <f>IF(N104="základní",J104,0)</f>
        <v>0</v>
      </c>
      <c r="BF104" s="176">
        <f>IF(N104="snížená",J104,0)</f>
        <v>0</v>
      </c>
      <c r="BG104" s="176">
        <f>IF(N104="zákl. přenesená",J104,0)</f>
        <v>0</v>
      </c>
      <c r="BH104" s="176">
        <f>IF(N104="sníž. přenesená",J104,0)</f>
        <v>0</v>
      </c>
      <c r="BI104" s="176">
        <f>IF(N104="nulová",J104,0)</f>
        <v>0</v>
      </c>
      <c r="BJ104" s="16" t="s">
        <v>77</v>
      </c>
      <c r="BK104" s="176">
        <f>ROUND(I104*H104,2)</f>
        <v>0</v>
      </c>
      <c r="BL104" s="16" t="s">
        <v>118</v>
      </c>
      <c r="BM104" s="175" t="s">
        <v>407</v>
      </c>
    </row>
    <row r="105" spans="1:65" s="2" customFormat="1" ht="29.25">
      <c r="A105" s="33"/>
      <c r="B105" s="34"/>
      <c r="C105" s="35"/>
      <c r="D105" s="177" t="s">
        <v>120</v>
      </c>
      <c r="E105" s="35"/>
      <c r="F105" s="178" t="s">
        <v>408</v>
      </c>
      <c r="G105" s="35"/>
      <c r="H105" s="35"/>
      <c r="I105" s="179"/>
      <c r="J105" s="35"/>
      <c r="K105" s="35"/>
      <c r="L105" s="38"/>
      <c r="M105" s="180"/>
      <c r="N105" s="181"/>
      <c r="O105" s="63"/>
      <c r="P105" s="63"/>
      <c r="Q105" s="63"/>
      <c r="R105" s="63"/>
      <c r="S105" s="63"/>
      <c r="T105" s="64"/>
      <c r="U105" s="33"/>
      <c r="V105" s="33"/>
      <c r="W105" s="33"/>
      <c r="X105" s="33"/>
      <c r="Y105" s="33"/>
      <c r="Z105" s="33"/>
      <c r="AA105" s="33"/>
      <c r="AB105" s="33"/>
      <c r="AC105" s="33"/>
      <c r="AD105" s="33"/>
      <c r="AE105" s="33"/>
      <c r="AT105" s="16" t="s">
        <v>120</v>
      </c>
      <c r="AU105" s="16" t="s">
        <v>69</v>
      </c>
    </row>
    <row r="106" spans="1:65" s="12" customFormat="1" ht="11.25">
      <c r="B106" s="182"/>
      <c r="C106" s="183"/>
      <c r="D106" s="177" t="s">
        <v>122</v>
      </c>
      <c r="E106" s="184" t="s">
        <v>19</v>
      </c>
      <c r="F106" s="185" t="s">
        <v>409</v>
      </c>
      <c r="G106" s="183"/>
      <c r="H106" s="186">
        <v>66</v>
      </c>
      <c r="I106" s="187"/>
      <c r="J106" s="183"/>
      <c r="K106" s="183"/>
      <c r="L106" s="188"/>
      <c r="M106" s="189"/>
      <c r="N106" s="190"/>
      <c r="O106" s="190"/>
      <c r="P106" s="190"/>
      <c r="Q106" s="190"/>
      <c r="R106" s="190"/>
      <c r="S106" s="190"/>
      <c r="T106" s="191"/>
      <c r="AT106" s="192" t="s">
        <v>122</v>
      </c>
      <c r="AU106" s="192" t="s">
        <v>69</v>
      </c>
      <c r="AV106" s="12" t="s">
        <v>79</v>
      </c>
      <c r="AW106" s="12" t="s">
        <v>31</v>
      </c>
      <c r="AX106" s="12" t="s">
        <v>69</v>
      </c>
      <c r="AY106" s="192" t="s">
        <v>112</v>
      </c>
    </row>
    <row r="107" spans="1:65" s="12" customFormat="1" ht="11.25">
      <c r="B107" s="182"/>
      <c r="C107" s="183"/>
      <c r="D107" s="177" t="s">
        <v>122</v>
      </c>
      <c r="E107" s="184" t="s">
        <v>19</v>
      </c>
      <c r="F107" s="185" t="s">
        <v>410</v>
      </c>
      <c r="G107" s="183"/>
      <c r="H107" s="186">
        <v>66</v>
      </c>
      <c r="I107" s="187"/>
      <c r="J107" s="183"/>
      <c r="K107" s="183"/>
      <c r="L107" s="188"/>
      <c r="M107" s="189"/>
      <c r="N107" s="190"/>
      <c r="O107" s="190"/>
      <c r="P107" s="190"/>
      <c r="Q107" s="190"/>
      <c r="R107" s="190"/>
      <c r="S107" s="190"/>
      <c r="T107" s="191"/>
      <c r="AT107" s="192" t="s">
        <v>122</v>
      </c>
      <c r="AU107" s="192" t="s">
        <v>69</v>
      </c>
      <c r="AV107" s="12" t="s">
        <v>79</v>
      </c>
      <c r="AW107" s="12" t="s">
        <v>31</v>
      </c>
      <c r="AX107" s="12" t="s">
        <v>69</v>
      </c>
      <c r="AY107" s="192" t="s">
        <v>112</v>
      </c>
    </row>
    <row r="108" spans="1:65" s="13" customFormat="1" ht="11.25">
      <c r="B108" s="193"/>
      <c r="C108" s="194"/>
      <c r="D108" s="177" t="s">
        <v>122</v>
      </c>
      <c r="E108" s="195" t="s">
        <v>19</v>
      </c>
      <c r="F108" s="196" t="s">
        <v>124</v>
      </c>
      <c r="G108" s="194"/>
      <c r="H108" s="197">
        <v>132</v>
      </c>
      <c r="I108" s="198"/>
      <c r="J108" s="194"/>
      <c r="K108" s="194"/>
      <c r="L108" s="199"/>
      <c r="M108" s="200"/>
      <c r="N108" s="201"/>
      <c r="O108" s="201"/>
      <c r="P108" s="201"/>
      <c r="Q108" s="201"/>
      <c r="R108" s="201"/>
      <c r="S108" s="201"/>
      <c r="T108" s="202"/>
      <c r="AT108" s="203" t="s">
        <v>122</v>
      </c>
      <c r="AU108" s="203" t="s">
        <v>69</v>
      </c>
      <c r="AV108" s="13" t="s">
        <v>118</v>
      </c>
      <c r="AW108" s="13" t="s">
        <v>31</v>
      </c>
      <c r="AX108" s="13" t="s">
        <v>77</v>
      </c>
      <c r="AY108" s="203" t="s">
        <v>112</v>
      </c>
    </row>
    <row r="109" spans="1:65" s="2" customFormat="1" ht="44.25" customHeight="1">
      <c r="A109" s="33"/>
      <c r="B109" s="34"/>
      <c r="C109" s="164" t="s">
        <v>157</v>
      </c>
      <c r="D109" s="164" t="s">
        <v>113</v>
      </c>
      <c r="E109" s="165" t="s">
        <v>411</v>
      </c>
      <c r="F109" s="166" t="s">
        <v>412</v>
      </c>
      <c r="G109" s="167" t="s">
        <v>233</v>
      </c>
      <c r="H109" s="168">
        <v>70</v>
      </c>
      <c r="I109" s="169"/>
      <c r="J109" s="170">
        <f>ROUND(I109*H109,2)</f>
        <v>0</v>
      </c>
      <c r="K109" s="166" t="s">
        <v>117</v>
      </c>
      <c r="L109" s="38"/>
      <c r="M109" s="171" t="s">
        <v>19</v>
      </c>
      <c r="N109" s="172" t="s">
        <v>40</v>
      </c>
      <c r="O109" s="63"/>
      <c r="P109" s="173">
        <f>O109*H109</f>
        <v>0</v>
      </c>
      <c r="Q109" s="173">
        <v>0</v>
      </c>
      <c r="R109" s="173">
        <f>Q109*H109</f>
        <v>0</v>
      </c>
      <c r="S109" s="173">
        <v>0</v>
      </c>
      <c r="T109" s="174">
        <f>S109*H109</f>
        <v>0</v>
      </c>
      <c r="U109" s="33"/>
      <c r="V109" s="33"/>
      <c r="W109" s="33"/>
      <c r="X109" s="33"/>
      <c r="Y109" s="33"/>
      <c r="Z109" s="33"/>
      <c r="AA109" s="33"/>
      <c r="AB109" s="33"/>
      <c r="AC109" s="33"/>
      <c r="AD109" s="33"/>
      <c r="AE109" s="33"/>
      <c r="AR109" s="175" t="s">
        <v>118</v>
      </c>
      <c r="AT109" s="175" t="s">
        <v>113</v>
      </c>
      <c r="AU109" s="175" t="s">
        <v>69</v>
      </c>
      <c r="AY109" s="16" t="s">
        <v>112</v>
      </c>
      <c r="BE109" s="176">
        <f>IF(N109="základní",J109,0)</f>
        <v>0</v>
      </c>
      <c r="BF109" s="176">
        <f>IF(N109="snížená",J109,0)</f>
        <v>0</v>
      </c>
      <c r="BG109" s="176">
        <f>IF(N109="zákl. přenesená",J109,0)</f>
        <v>0</v>
      </c>
      <c r="BH109" s="176">
        <f>IF(N109="sníž. přenesená",J109,0)</f>
        <v>0</v>
      </c>
      <c r="BI109" s="176">
        <f>IF(N109="nulová",J109,0)</f>
        <v>0</v>
      </c>
      <c r="BJ109" s="16" t="s">
        <v>77</v>
      </c>
      <c r="BK109" s="176">
        <f>ROUND(I109*H109,2)</f>
        <v>0</v>
      </c>
      <c r="BL109" s="16" t="s">
        <v>118</v>
      </c>
      <c r="BM109" s="175" t="s">
        <v>413</v>
      </c>
    </row>
    <row r="110" spans="1:65" s="2" customFormat="1" ht="39">
      <c r="A110" s="33"/>
      <c r="B110" s="34"/>
      <c r="C110" s="35"/>
      <c r="D110" s="177" t="s">
        <v>120</v>
      </c>
      <c r="E110" s="35"/>
      <c r="F110" s="178" t="s">
        <v>414</v>
      </c>
      <c r="G110" s="35"/>
      <c r="H110" s="35"/>
      <c r="I110" s="179"/>
      <c r="J110" s="35"/>
      <c r="K110" s="35"/>
      <c r="L110" s="38"/>
      <c r="M110" s="180"/>
      <c r="N110" s="181"/>
      <c r="O110" s="63"/>
      <c r="P110" s="63"/>
      <c r="Q110" s="63"/>
      <c r="R110" s="63"/>
      <c r="S110" s="63"/>
      <c r="T110" s="64"/>
      <c r="U110" s="33"/>
      <c r="V110" s="33"/>
      <c r="W110" s="33"/>
      <c r="X110" s="33"/>
      <c r="Y110" s="33"/>
      <c r="Z110" s="33"/>
      <c r="AA110" s="33"/>
      <c r="AB110" s="33"/>
      <c r="AC110" s="33"/>
      <c r="AD110" s="33"/>
      <c r="AE110" s="33"/>
      <c r="AT110" s="16" t="s">
        <v>120</v>
      </c>
      <c r="AU110" s="16" t="s">
        <v>69</v>
      </c>
    </row>
    <row r="111" spans="1:65" s="12" customFormat="1" ht="11.25">
      <c r="B111" s="182"/>
      <c r="C111" s="183"/>
      <c r="D111" s="177" t="s">
        <v>122</v>
      </c>
      <c r="E111" s="184" t="s">
        <v>19</v>
      </c>
      <c r="F111" s="185" t="s">
        <v>415</v>
      </c>
      <c r="G111" s="183"/>
      <c r="H111" s="186">
        <v>70</v>
      </c>
      <c r="I111" s="187"/>
      <c r="J111" s="183"/>
      <c r="K111" s="183"/>
      <c r="L111" s="188"/>
      <c r="M111" s="189"/>
      <c r="N111" s="190"/>
      <c r="O111" s="190"/>
      <c r="P111" s="190"/>
      <c r="Q111" s="190"/>
      <c r="R111" s="190"/>
      <c r="S111" s="190"/>
      <c r="T111" s="191"/>
      <c r="AT111" s="192" t="s">
        <v>122</v>
      </c>
      <c r="AU111" s="192" t="s">
        <v>69</v>
      </c>
      <c r="AV111" s="12" t="s">
        <v>79</v>
      </c>
      <c r="AW111" s="12" t="s">
        <v>31</v>
      </c>
      <c r="AX111" s="12" t="s">
        <v>69</v>
      </c>
      <c r="AY111" s="192" t="s">
        <v>112</v>
      </c>
    </row>
    <row r="112" spans="1:65" s="13" customFormat="1" ht="11.25">
      <c r="B112" s="193"/>
      <c r="C112" s="194"/>
      <c r="D112" s="177" t="s">
        <v>122</v>
      </c>
      <c r="E112" s="195" t="s">
        <v>19</v>
      </c>
      <c r="F112" s="196" t="s">
        <v>124</v>
      </c>
      <c r="G112" s="194"/>
      <c r="H112" s="197">
        <v>70</v>
      </c>
      <c r="I112" s="198"/>
      <c r="J112" s="194"/>
      <c r="K112" s="194"/>
      <c r="L112" s="199"/>
      <c r="M112" s="200"/>
      <c r="N112" s="201"/>
      <c r="O112" s="201"/>
      <c r="P112" s="201"/>
      <c r="Q112" s="201"/>
      <c r="R112" s="201"/>
      <c r="S112" s="201"/>
      <c r="T112" s="202"/>
      <c r="AT112" s="203" t="s">
        <v>122</v>
      </c>
      <c r="AU112" s="203" t="s">
        <v>69</v>
      </c>
      <c r="AV112" s="13" t="s">
        <v>118</v>
      </c>
      <c r="AW112" s="13" t="s">
        <v>31</v>
      </c>
      <c r="AX112" s="13" t="s">
        <v>77</v>
      </c>
      <c r="AY112" s="203" t="s">
        <v>112</v>
      </c>
    </row>
    <row r="113" spans="1:65" s="2" customFormat="1" ht="16.5" customHeight="1">
      <c r="A113" s="33"/>
      <c r="B113" s="34"/>
      <c r="C113" s="204" t="s">
        <v>172</v>
      </c>
      <c r="D113" s="204" t="s">
        <v>154</v>
      </c>
      <c r="E113" s="205" t="s">
        <v>416</v>
      </c>
      <c r="F113" s="206" t="s">
        <v>417</v>
      </c>
      <c r="G113" s="207" t="s">
        <v>418</v>
      </c>
      <c r="H113" s="208">
        <v>15</v>
      </c>
      <c r="I113" s="209"/>
      <c r="J113" s="210">
        <f>ROUND(I113*H113,2)</f>
        <v>0</v>
      </c>
      <c r="K113" s="206" t="s">
        <v>117</v>
      </c>
      <c r="L113" s="211"/>
      <c r="M113" s="212" t="s">
        <v>19</v>
      </c>
      <c r="N113" s="213" t="s">
        <v>40</v>
      </c>
      <c r="O113" s="63"/>
      <c r="P113" s="173">
        <f>O113*H113</f>
        <v>0</v>
      </c>
      <c r="Q113" s="173">
        <v>0</v>
      </c>
      <c r="R113" s="173">
        <f>Q113*H113</f>
        <v>0</v>
      </c>
      <c r="S113" s="173">
        <v>0</v>
      </c>
      <c r="T113" s="174">
        <f>S113*H113</f>
        <v>0</v>
      </c>
      <c r="U113" s="33"/>
      <c r="V113" s="33"/>
      <c r="W113" s="33"/>
      <c r="X113" s="33"/>
      <c r="Y113" s="33"/>
      <c r="Z113" s="33"/>
      <c r="AA113" s="33"/>
      <c r="AB113" s="33"/>
      <c r="AC113" s="33"/>
      <c r="AD113" s="33"/>
      <c r="AE113" s="33"/>
      <c r="AR113" s="175" t="s">
        <v>157</v>
      </c>
      <c r="AT113" s="175" t="s">
        <v>154</v>
      </c>
      <c r="AU113" s="175" t="s">
        <v>69</v>
      </c>
      <c r="AY113" s="16" t="s">
        <v>112</v>
      </c>
      <c r="BE113" s="176">
        <f>IF(N113="základní",J113,0)</f>
        <v>0</v>
      </c>
      <c r="BF113" s="176">
        <f>IF(N113="snížená",J113,0)</f>
        <v>0</v>
      </c>
      <c r="BG113" s="176">
        <f>IF(N113="zákl. přenesená",J113,0)</f>
        <v>0</v>
      </c>
      <c r="BH113" s="176">
        <f>IF(N113="sníž. přenesená",J113,0)</f>
        <v>0</v>
      </c>
      <c r="BI113" s="176">
        <f>IF(N113="nulová",J113,0)</f>
        <v>0</v>
      </c>
      <c r="BJ113" s="16" t="s">
        <v>77</v>
      </c>
      <c r="BK113" s="176">
        <f>ROUND(I113*H113,2)</f>
        <v>0</v>
      </c>
      <c r="BL113" s="16" t="s">
        <v>118</v>
      </c>
      <c r="BM113" s="175" t="s">
        <v>419</v>
      </c>
    </row>
    <row r="114" spans="1:65" s="2" customFormat="1" ht="55.5" customHeight="1">
      <c r="A114" s="33"/>
      <c r="B114" s="34"/>
      <c r="C114" s="164" t="s">
        <v>180</v>
      </c>
      <c r="D114" s="164" t="s">
        <v>113</v>
      </c>
      <c r="E114" s="165" t="s">
        <v>420</v>
      </c>
      <c r="F114" s="166" t="s">
        <v>421</v>
      </c>
      <c r="G114" s="167" t="s">
        <v>148</v>
      </c>
      <c r="H114" s="168">
        <v>68.64</v>
      </c>
      <c r="I114" s="169"/>
      <c r="J114" s="170">
        <f>ROUND(I114*H114,2)</f>
        <v>0</v>
      </c>
      <c r="K114" s="166" t="s">
        <v>117</v>
      </c>
      <c r="L114" s="38"/>
      <c r="M114" s="171" t="s">
        <v>19</v>
      </c>
      <c r="N114" s="172" t="s">
        <v>40</v>
      </c>
      <c r="O114" s="63"/>
      <c r="P114" s="173">
        <f>O114*H114</f>
        <v>0</v>
      </c>
      <c r="Q114" s="173">
        <v>0</v>
      </c>
      <c r="R114" s="173">
        <f>Q114*H114</f>
        <v>0</v>
      </c>
      <c r="S114" s="173">
        <v>0</v>
      </c>
      <c r="T114" s="174">
        <f>S114*H114</f>
        <v>0</v>
      </c>
      <c r="U114" s="33"/>
      <c r="V114" s="33"/>
      <c r="W114" s="33"/>
      <c r="X114" s="33"/>
      <c r="Y114" s="33"/>
      <c r="Z114" s="33"/>
      <c r="AA114" s="33"/>
      <c r="AB114" s="33"/>
      <c r="AC114" s="33"/>
      <c r="AD114" s="33"/>
      <c r="AE114" s="33"/>
      <c r="AR114" s="175" t="s">
        <v>118</v>
      </c>
      <c r="AT114" s="175" t="s">
        <v>113</v>
      </c>
      <c r="AU114" s="175" t="s">
        <v>69</v>
      </c>
      <c r="AY114" s="16" t="s">
        <v>112</v>
      </c>
      <c r="BE114" s="176">
        <f>IF(N114="základní",J114,0)</f>
        <v>0</v>
      </c>
      <c r="BF114" s="176">
        <f>IF(N114="snížená",J114,0)</f>
        <v>0</v>
      </c>
      <c r="BG114" s="176">
        <f>IF(N114="zákl. přenesená",J114,0)</f>
        <v>0</v>
      </c>
      <c r="BH114" s="176">
        <f>IF(N114="sníž. přenesená",J114,0)</f>
        <v>0</v>
      </c>
      <c r="BI114" s="176">
        <f>IF(N114="nulová",J114,0)</f>
        <v>0</v>
      </c>
      <c r="BJ114" s="16" t="s">
        <v>77</v>
      </c>
      <c r="BK114" s="176">
        <f>ROUND(I114*H114,2)</f>
        <v>0</v>
      </c>
      <c r="BL114" s="16" t="s">
        <v>118</v>
      </c>
      <c r="BM114" s="175" t="s">
        <v>422</v>
      </c>
    </row>
    <row r="115" spans="1:65" s="2" customFormat="1" ht="19.5">
      <c r="A115" s="33"/>
      <c r="B115" s="34"/>
      <c r="C115" s="35"/>
      <c r="D115" s="177" t="s">
        <v>129</v>
      </c>
      <c r="E115" s="35"/>
      <c r="F115" s="178" t="s">
        <v>151</v>
      </c>
      <c r="G115" s="35"/>
      <c r="H115" s="35"/>
      <c r="I115" s="179"/>
      <c r="J115" s="35"/>
      <c r="K115" s="35"/>
      <c r="L115" s="38"/>
      <c r="M115" s="180"/>
      <c r="N115" s="181"/>
      <c r="O115" s="63"/>
      <c r="P115" s="63"/>
      <c r="Q115" s="63"/>
      <c r="R115" s="63"/>
      <c r="S115" s="63"/>
      <c r="T115" s="64"/>
      <c r="U115" s="33"/>
      <c r="V115" s="33"/>
      <c r="W115" s="33"/>
      <c r="X115" s="33"/>
      <c r="Y115" s="33"/>
      <c r="Z115" s="33"/>
      <c r="AA115" s="33"/>
      <c r="AB115" s="33"/>
      <c r="AC115" s="33"/>
      <c r="AD115" s="33"/>
      <c r="AE115" s="33"/>
      <c r="AT115" s="16" t="s">
        <v>129</v>
      </c>
      <c r="AU115" s="16" t="s">
        <v>69</v>
      </c>
    </row>
    <row r="116" spans="1:65" s="12" customFormat="1" ht="11.25">
      <c r="B116" s="182"/>
      <c r="C116" s="183"/>
      <c r="D116" s="177" t="s">
        <v>122</v>
      </c>
      <c r="E116" s="184" t="s">
        <v>19</v>
      </c>
      <c r="F116" s="185" t="s">
        <v>423</v>
      </c>
      <c r="G116" s="183"/>
      <c r="H116" s="186">
        <v>68.64</v>
      </c>
      <c r="I116" s="187"/>
      <c r="J116" s="183"/>
      <c r="K116" s="183"/>
      <c r="L116" s="188"/>
      <c r="M116" s="189"/>
      <c r="N116" s="190"/>
      <c r="O116" s="190"/>
      <c r="P116" s="190"/>
      <c r="Q116" s="190"/>
      <c r="R116" s="190"/>
      <c r="S116" s="190"/>
      <c r="T116" s="191"/>
      <c r="AT116" s="192" t="s">
        <v>122</v>
      </c>
      <c r="AU116" s="192" t="s">
        <v>69</v>
      </c>
      <c r="AV116" s="12" t="s">
        <v>79</v>
      </c>
      <c r="AW116" s="12" t="s">
        <v>31</v>
      </c>
      <c r="AX116" s="12" t="s">
        <v>69</v>
      </c>
      <c r="AY116" s="192" t="s">
        <v>112</v>
      </c>
    </row>
    <row r="117" spans="1:65" s="13" customFormat="1" ht="11.25">
      <c r="B117" s="193"/>
      <c r="C117" s="194"/>
      <c r="D117" s="177" t="s">
        <v>122</v>
      </c>
      <c r="E117" s="195" t="s">
        <v>19</v>
      </c>
      <c r="F117" s="196" t="s">
        <v>124</v>
      </c>
      <c r="G117" s="194"/>
      <c r="H117" s="197">
        <v>68.64</v>
      </c>
      <c r="I117" s="198"/>
      <c r="J117" s="194"/>
      <c r="K117" s="194"/>
      <c r="L117" s="199"/>
      <c r="M117" s="200"/>
      <c r="N117" s="201"/>
      <c r="O117" s="201"/>
      <c r="P117" s="201"/>
      <c r="Q117" s="201"/>
      <c r="R117" s="201"/>
      <c r="S117" s="201"/>
      <c r="T117" s="202"/>
      <c r="AT117" s="203" t="s">
        <v>122</v>
      </c>
      <c r="AU117" s="203" t="s">
        <v>69</v>
      </c>
      <c r="AV117" s="13" t="s">
        <v>118</v>
      </c>
      <c r="AW117" s="13" t="s">
        <v>31</v>
      </c>
      <c r="AX117" s="13" t="s">
        <v>77</v>
      </c>
      <c r="AY117" s="203" t="s">
        <v>112</v>
      </c>
    </row>
    <row r="118" spans="1:65" s="2" customFormat="1" ht="62.65" customHeight="1">
      <c r="A118" s="33"/>
      <c r="B118" s="34"/>
      <c r="C118" s="164" t="s">
        <v>186</v>
      </c>
      <c r="D118" s="164" t="s">
        <v>113</v>
      </c>
      <c r="E118" s="165" t="s">
        <v>187</v>
      </c>
      <c r="F118" s="166" t="s">
        <v>188</v>
      </c>
      <c r="G118" s="167" t="s">
        <v>148</v>
      </c>
      <c r="H118" s="168">
        <v>12.115</v>
      </c>
      <c r="I118" s="169"/>
      <c r="J118" s="170">
        <f>ROUND(I118*H118,2)</f>
        <v>0</v>
      </c>
      <c r="K118" s="166" t="s">
        <v>117</v>
      </c>
      <c r="L118" s="38"/>
      <c r="M118" s="171" t="s">
        <v>19</v>
      </c>
      <c r="N118" s="172" t="s">
        <v>40</v>
      </c>
      <c r="O118" s="63"/>
      <c r="P118" s="173">
        <f>O118*H118</f>
        <v>0</v>
      </c>
      <c r="Q118" s="173">
        <v>0</v>
      </c>
      <c r="R118" s="173">
        <f>Q118*H118</f>
        <v>0</v>
      </c>
      <c r="S118" s="173">
        <v>0</v>
      </c>
      <c r="T118" s="174">
        <f>S118*H118</f>
        <v>0</v>
      </c>
      <c r="U118" s="33"/>
      <c r="V118" s="33"/>
      <c r="W118" s="33"/>
      <c r="X118" s="33"/>
      <c r="Y118" s="33"/>
      <c r="Z118" s="33"/>
      <c r="AA118" s="33"/>
      <c r="AB118" s="33"/>
      <c r="AC118" s="33"/>
      <c r="AD118" s="33"/>
      <c r="AE118" s="33"/>
      <c r="AR118" s="175" t="s">
        <v>118</v>
      </c>
      <c r="AT118" s="175" t="s">
        <v>113</v>
      </c>
      <c r="AU118" s="175" t="s">
        <v>69</v>
      </c>
      <c r="AY118" s="16" t="s">
        <v>112</v>
      </c>
      <c r="BE118" s="176">
        <f>IF(N118="základní",J118,0)</f>
        <v>0</v>
      </c>
      <c r="BF118" s="176">
        <f>IF(N118="snížená",J118,0)</f>
        <v>0</v>
      </c>
      <c r="BG118" s="176">
        <f>IF(N118="zákl. přenesená",J118,0)</f>
        <v>0</v>
      </c>
      <c r="BH118" s="176">
        <f>IF(N118="sníž. přenesená",J118,0)</f>
        <v>0</v>
      </c>
      <c r="BI118" s="176">
        <f>IF(N118="nulová",J118,0)</f>
        <v>0</v>
      </c>
      <c r="BJ118" s="16" t="s">
        <v>77</v>
      </c>
      <c r="BK118" s="176">
        <f>ROUND(I118*H118,2)</f>
        <v>0</v>
      </c>
      <c r="BL118" s="16" t="s">
        <v>118</v>
      </c>
      <c r="BM118" s="175" t="s">
        <v>424</v>
      </c>
    </row>
    <row r="119" spans="1:65" s="12" customFormat="1" ht="11.25">
      <c r="B119" s="182"/>
      <c r="C119" s="183"/>
      <c r="D119" s="177" t="s">
        <v>122</v>
      </c>
      <c r="E119" s="184" t="s">
        <v>19</v>
      </c>
      <c r="F119" s="185" t="s">
        <v>425</v>
      </c>
      <c r="G119" s="183"/>
      <c r="H119" s="186">
        <v>12.1</v>
      </c>
      <c r="I119" s="187"/>
      <c r="J119" s="183"/>
      <c r="K119" s="183"/>
      <c r="L119" s="188"/>
      <c r="M119" s="189"/>
      <c r="N119" s="190"/>
      <c r="O119" s="190"/>
      <c r="P119" s="190"/>
      <c r="Q119" s="190"/>
      <c r="R119" s="190"/>
      <c r="S119" s="190"/>
      <c r="T119" s="191"/>
      <c r="AT119" s="192" t="s">
        <v>122</v>
      </c>
      <c r="AU119" s="192" t="s">
        <v>69</v>
      </c>
      <c r="AV119" s="12" t="s">
        <v>79</v>
      </c>
      <c r="AW119" s="12" t="s">
        <v>31</v>
      </c>
      <c r="AX119" s="12" t="s">
        <v>69</v>
      </c>
      <c r="AY119" s="192" t="s">
        <v>112</v>
      </c>
    </row>
    <row r="120" spans="1:65" s="12" customFormat="1" ht="11.25">
      <c r="B120" s="182"/>
      <c r="C120" s="183"/>
      <c r="D120" s="177" t="s">
        <v>122</v>
      </c>
      <c r="E120" s="184" t="s">
        <v>19</v>
      </c>
      <c r="F120" s="185" t="s">
        <v>426</v>
      </c>
      <c r="G120" s="183"/>
      <c r="H120" s="186">
        <v>1.4999999999999999E-2</v>
      </c>
      <c r="I120" s="187"/>
      <c r="J120" s="183"/>
      <c r="K120" s="183"/>
      <c r="L120" s="188"/>
      <c r="M120" s="189"/>
      <c r="N120" s="190"/>
      <c r="O120" s="190"/>
      <c r="P120" s="190"/>
      <c r="Q120" s="190"/>
      <c r="R120" s="190"/>
      <c r="S120" s="190"/>
      <c r="T120" s="191"/>
      <c r="AT120" s="192" t="s">
        <v>122</v>
      </c>
      <c r="AU120" s="192" t="s">
        <v>69</v>
      </c>
      <c r="AV120" s="12" t="s">
        <v>79</v>
      </c>
      <c r="AW120" s="12" t="s">
        <v>31</v>
      </c>
      <c r="AX120" s="12" t="s">
        <v>69</v>
      </c>
      <c r="AY120" s="192" t="s">
        <v>112</v>
      </c>
    </row>
    <row r="121" spans="1:65" s="13" customFormat="1" ht="11.25">
      <c r="B121" s="193"/>
      <c r="C121" s="194"/>
      <c r="D121" s="177" t="s">
        <v>122</v>
      </c>
      <c r="E121" s="195" t="s">
        <v>19</v>
      </c>
      <c r="F121" s="196" t="s">
        <v>124</v>
      </c>
      <c r="G121" s="194"/>
      <c r="H121" s="197">
        <v>12.115</v>
      </c>
      <c r="I121" s="198"/>
      <c r="J121" s="194"/>
      <c r="K121" s="194"/>
      <c r="L121" s="199"/>
      <c r="M121" s="200"/>
      <c r="N121" s="201"/>
      <c r="O121" s="201"/>
      <c r="P121" s="201"/>
      <c r="Q121" s="201"/>
      <c r="R121" s="201"/>
      <c r="S121" s="201"/>
      <c r="T121" s="202"/>
      <c r="AT121" s="203" t="s">
        <v>122</v>
      </c>
      <c r="AU121" s="203" t="s">
        <v>69</v>
      </c>
      <c r="AV121" s="13" t="s">
        <v>118</v>
      </c>
      <c r="AW121" s="13" t="s">
        <v>31</v>
      </c>
      <c r="AX121" s="13" t="s">
        <v>77</v>
      </c>
      <c r="AY121" s="203" t="s">
        <v>112</v>
      </c>
    </row>
    <row r="122" spans="1:65" s="2" customFormat="1" ht="16.5" customHeight="1">
      <c r="A122" s="33"/>
      <c r="B122" s="34"/>
      <c r="C122" s="204" t="s">
        <v>190</v>
      </c>
      <c r="D122" s="204" t="s">
        <v>154</v>
      </c>
      <c r="E122" s="205" t="s">
        <v>427</v>
      </c>
      <c r="F122" s="206" t="s">
        <v>428</v>
      </c>
      <c r="G122" s="207" t="s">
        <v>175</v>
      </c>
      <c r="H122" s="208">
        <v>54</v>
      </c>
      <c r="I122" s="209"/>
      <c r="J122" s="210">
        <f t="shared" ref="J122:J127" si="0">ROUND(I122*H122,2)</f>
        <v>0</v>
      </c>
      <c r="K122" s="206" t="s">
        <v>117</v>
      </c>
      <c r="L122" s="211"/>
      <c r="M122" s="212" t="s">
        <v>19</v>
      </c>
      <c r="N122" s="213" t="s">
        <v>40</v>
      </c>
      <c r="O122" s="63"/>
      <c r="P122" s="173">
        <f t="shared" ref="P122:P127" si="1">O122*H122</f>
        <v>0</v>
      </c>
      <c r="Q122" s="173">
        <v>0</v>
      </c>
      <c r="R122" s="173">
        <f t="shared" ref="R122:R127" si="2">Q122*H122</f>
        <v>0</v>
      </c>
      <c r="S122" s="173">
        <v>0</v>
      </c>
      <c r="T122" s="174">
        <f t="shared" ref="T122:T127" si="3">S122*H122</f>
        <v>0</v>
      </c>
      <c r="U122" s="33"/>
      <c r="V122" s="33"/>
      <c r="W122" s="33"/>
      <c r="X122" s="33"/>
      <c r="Y122" s="33"/>
      <c r="Z122" s="33"/>
      <c r="AA122" s="33"/>
      <c r="AB122" s="33"/>
      <c r="AC122" s="33"/>
      <c r="AD122" s="33"/>
      <c r="AE122" s="33"/>
      <c r="AR122" s="175" t="s">
        <v>157</v>
      </c>
      <c r="AT122" s="175" t="s">
        <v>154</v>
      </c>
      <c r="AU122" s="175" t="s">
        <v>69</v>
      </c>
      <c r="AY122" s="16" t="s">
        <v>112</v>
      </c>
      <c r="BE122" s="176">
        <f t="shared" ref="BE122:BE127" si="4">IF(N122="základní",J122,0)</f>
        <v>0</v>
      </c>
      <c r="BF122" s="176">
        <f t="shared" ref="BF122:BF127" si="5">IF(N122="snížená",J122,0)</f>
        <v>0</v>
      </c>
      <c r="BG122" s="176">
        <f t="shared" ref="BG122:BG127" si="6">IF(N122="zákl. přenesená",J122,0)</f>
        <v>0</v>
      </c>
      <c r="BH122" s="176">
        <f t="shared" ref="BH122:BH127" si="7">IF(N122="sníž. přenesená",J122,0)</f>
        <v>0</v>
      </c>
      <c r="BI122" s="176">
        <f t="shared" ref="BI122:BI127" si="8">IF(N122="nulová",J122,0)</f>
        <v>0</v>
      </c>
      <c r="BJ122" s="16" t="s">
        <v>77</v>
      </c>
      <c r="BK122" s="176">
        <f t="shared" ref="BK122:BK127" si="9">ROUND(I122*H122,2)</f>
        <v>0</v>
      </c>
      <c r="BL122" s="16" t="s">
        <v>118</v>
      </c>
      <c r="BM122" s="175" t="s">
        <v>429</v>
      </c>
    </row>
    <row r="123" spans="1:65" s="2" customFormat="1" ht="16.5" customHeight="1">
      <c r="A123" s="33"/>
      <c r="B123" s="34"/>
      <c r="C123" s="204" t="s">
        <v>195</v>
      </c>
      <c r="D123" s="204" t="s">
        <v>154</v>
      </c>
      <c r="E123" s="205" t="s">
        <v>430</v>
      </c>
      <c r="F123" s="206" t="s">
        <v>431</v>
      </c>
      <c r="G123" s="207" t="s">
        <v>175</v>
      </c>
      <c r="H123" s="208">
        <v>7</v>
      </c>
      <c r="I123" s="209"/>
      <c r="J123" s="210">
        <f t="shared" si="0"/>
        <v>0</v>
      </c>
      <c r="K123" s="206" t="s">
        <v>117</v>
      </c>
      <c r="L123" s="211"/>
      <c r="M123" s="212" t="s">
        <v>19</v>
      </c>
      <c r="N123" s="213" t="s">
        <v>40</v>
      </c>
      <c r="O123" s="63"/>
      <c r="P123" s="173">
        <f t="shared" si="1"/>
        <v>0</v>
      </c>
      <c r="Q123" s="173">
        <v>0</v>
      </c>
      <c r="R123" s="173">
        <f t="shared" si="2"/>
        <v>0</v>
      </c>
      <c r="S123" s="173">
        <v>0</v>
      </c>
      <c r="T123" s="174">
        <f t="shared" si="3"/>
        <v>0</v>
      </c>
      <c r="U123" s="33"/>
      <c r="V123" s="33"/>
      <c r="W123" s="33"/>
      <c r="X123" s="33"/>
      <c r="Y123" s="33"/>
      <c r="Z123" s="33"/>
      <c r="AA123" s="33"/>
      <c r="AB123" s="33"/>
      <c r="AC123" s="33"/>
      <c r="AD123" s="33"/>
      <c r="AE123" s="33"/>
      <c r="AR123" s="175" t="s">
        <v>157</v>
      </c>
      <c r="AT123" s="175" t="s">
        <v>154</v>
      </c>
      <c r="AU123" s="175" t="s">
        <v>69</v>
      </c>
      <c r="AY123" s="16" t="s">
        <v>112</v>
      </c>
      <c r="BE123" s="176">
        <f t="shared" si="4"/>
        <v>0</v>
      </c>
      <c r="BF123" s="176">
        <f t="shared" si="5"/>
        <v>0</v>
      </c>
      <c r="BG123" s="176">
        <f t="shared" si="6"/>
        <v>0</v>
      </c>
      <c r="BH123" s="176">
        <f t="shared" si="7"/>
        <v>0</v>
      </c>
      <c r="BI123" s="176">
        <f t="shared" si="8"/>
        <v>0</v>
      </c>
      <c r="BJ123" s="16" t="s">
        <v>77</v>
      </c>
      <c r="BK123" s="176">
        <f t="shared" si="9"/>
        <v>0</v>
      </c>
      <c r="BL123" s="16" t="s">
        <v>118</v>
      </c>
      <c r="BM123" s="175" t="s">
        <v>432</v>
      </c>
    </row>
    <row r="124" spans="1:65" s="2" customFormat="1" ht="16.5" customHeight="1">
      <c r="A124" s="33"/>
      <c r="B124" s="34"/>
      <c r="C124" s="204" t="s">
        <v>198</v>
      </c>
      <c r="D124" s="204" t="s">
        <v>154</v>
      </c>
      <c r="E124" s="205" t="s">
        <v>433</v>
      </c>
      <c r="F124" s="206" t="s">
        <v>434</v>
      </c>
      <c r="G124" s="207" t="s">
        <v>175</v>
      </c>
      <c r="H124" s="208">
        <v>7</v>
      </c>
      <c r="I124" s="209"/>
      <c r="J124" s="210">
        <f t="shared" si="0"/>
        <v>0</v>
      </c>
      <c r="K124" s="206" t="s">
        <v>117</v>
      </c>
      <c r="L124" s="211"/>
      <c r="M124" s="212" t="s">
        <v>19</v>
      </c>
      <c r="N124" s="213" t="s">
        <v>40</v>
      </c>
      <c r="O124" s="63"/>
      <c r="P124" s="173">
        <f t="shared" si="1"/>
        <v>0</v>
      </c>
      <c r="Q124" s="173">
        <v>0</v>
      </c>
      <c r="R124" s="173">
        <f t="shared" si="2"/>
        <v>0</v>
      </c>
      <c r="S124" s="173">
        <v>0</v>
      </c>
      <c r="T124" s="174">
        <f t="shared" si="3"/>
        <v>0</v>
      </c>
      <c r="U124" s="33"/>
      <c r="V124" s="33"/>
      <c r="W124" s="33"/>
      <c r="X124" s="33"/>
      <c r="Y124" s="33"/>
      <c r="Z124" s="33"/>
      <c r="AA124" s="33"/>
      <c r="AB124" s="33"/>
      <c r="AC124" s="33"/>
      <c r="AD124" s="33"/>
      <c r="AE124" s="33"/>
      <c r="AR124" s="175" t="s">
        <v>157</v>
      </c>
      <c r="AT124" s="175" t="s">
        <v>154</v>
      </c>
      <c r="AU124" s="175" t="s">
        <v>69</v>
      </c>
      <c r="AY124" s="16" t="s">
        <v>112</v>
      </c>
      <c r="BE124" s="176">
        <f t="shared" si="4"/>
        <v>0</v>
      </c>
      <c r="BF124" s="176">
        <f t="shared" si="5"/>
        <v>0</v>
      </c>
      <c r="BG124" s="176">
        <f t="shared" si="6"/>
        <v>0</v>
      </c>
      <c r="BH124" s="176">
        <f t="shared" si="7"/>
        <v>0</v>
      </c>
      <c r="BI124" s="176">
        <f t="shared" si="8"/>
        <v>0</v>
      </c>
      <c r="BJ124" s="16" t="s">
        <v>77</v>
      </c>
      <c r="BK124" s="176">
        <f t="shared" si="9"/>
        <v>0</v>
      </c>
      <c r="BL124" s="16" t="s">
        <v>118</v>
      </c>
      <c r="BM124" s="175" t="s">
        <v>435</v>
      </c>
    </row>
    <row r="125" spans="1:65" s="2" customFormat="1" ht="16.5" customHeight="1">
      <c r="A125" s="33"/>
      <c r="B125" s="34"/>
      <c r="C125" s="204" t="s">
        <v>8</v>
      </c>
      <c r="D125" s="204" t="s">
        <v>154</v>
      </c>
      <c r="E125" s="205" t="s">
        <v>436</v>
      </c>
      <c r="F125" s="206" t="s">
        <v>437</v>
      </c>
      <c r="G125" s="207" t="s">
        <v>175</v>
      </c>
      <c r="H125" s="208">
        <v>54</v>
      </c>
      <c r="I125" s="209"/>
      <c r="J125" s="210">
        <f t="shared" si="0"/>
        <v>0</v>
      </c>
      <c r="K125" s="206" t="s">
        <v>117</v>
      </c>
      <c r="L125" s="211"/>
      <c r="M125" s="212" t="s">
        <v>19</v>
      </c>
      <c r="N125" s="213" t="s">
        <v>40</v>
      </c>
      <c r="O125" s="63"/>
      <c r="P125" s="173">
        <f t="shared" si="1"/>
        <v>0</v>
      </c>
      <c r="Q125" s="173">
        <v>0</v>
      </c>
      <c r="R125" s="173">
        <f t="shared" si="2"/>
        <v>0</v>
      </c>
      <c r="S125" s="173">
        <v>0</v>
      </c>
      <c r="T125" s="174">
        <f t="shared" si="3"/>
        <v>0</v>
      </c>
      <c r="U125" s="33"/>
      <c r="V125" s="33"/>
      <c r="W125" s="33"/>
      <c r="X125" s="33"/>
      <c r="Y125" s="33"/>
      <c r="Z125" s="33"/>
      <c r="AA125" s="33"/>
      <c r="AB125" s="33"/>
      <c r="AC125" s="33"/>
      <c r="AD125" s="33"/>
      <c r="AE125" s="33"/>
      <c r="AR125" s="175" t="s">
        <v>157</v>
      </c>
      <c r="AT125" s="175" t="s">
        <v>154</v>
      </c>
      <c r="AU125" s="175" t="s">
        <v>69</v>
      </c>
      <c r="AY125" s="16" t="s">
        <v>112</v>
      </c>
      <c r="BE125" s="176">
        <f t="shared" si="4"/>
        <v>0</v>
      </c>
      <c r="BF125" s="176">
        <f t="shared" si="5"/>
        <v>0</v>
      </c>
      <c r="BG125" s="176">
        <f t="shared" si="6"/>
        <v>0</v>
      </c>
      <c r="BH125" s="176">
        <f t="shared" si="7"/>
        <v>0</v>
      </c>
      <c r="BI125" s="176">
        <f t="shared" si="8"/>
        <v>0</v>
      </c>
      <c r="BJ125" s="16" t="s">
        <v>77</v>
      </c>
      <c r="BK125" s="176">
        <f t="shared" si="9"/>
        <v>0</v>
      </c>
      <c r="BL125" s="16" t="s">
        <v>118</v>
      </c>
      <c r="BM125" s="175" t="s">
        <v>438</v>
      </c>
    </row>
    <row r="126" spans="1:65" s="2" customFormat="1" ht="16.5" customHeight="1">
      <c r="A126" s="33"/>
      <c r="B126" s="34"/>
      <c r="C126" s="204" t="s">
        <v>202</v>
      </c>
      <c r="D126" s="204" t="s">
        <v>154</v>
      </c>
      <c r="E126" s="205" t="s">
        <v>439</v>
      </c>
      <c r="F126" s="206" t="s">
        <v>440</v>
      </c>
      <c r="G126" s="207" t="s">
        <v>175</v>
      </c>
      <c r="H126" s="208">
        <v>108</v>
      </c>
      <c r="I126" s="209"/>
      <c r="J126" s="210">
        <f t="shared" si="0"/>
        <v>0</v>
      </c>
      <c r="K126" s="206" t="s">
        <v>117</v>
      </c>
      <c r="L126" s="211"/>
      <c r="M126" s="212" t="s">
        <v>19</v>
      </c>
      <c r="N126" s="213" t="s">
        <v>40</v>
      </c>
      <c r="O126" s="63"/>
      <c r="P126" s="173">
        <f t="shared" si="1"/>
        <v>0</v>
      </c>
      <c r="Q126" s="173">
        <v>0</v>
      </c>
      <c r="R126" s="173">
        <f t="shared" si="2"/>
        <v>0</v>
      </c>
      <c r="S126" s="173">
        <v>0</v>
      </c>
      <c r="T126" s="174">
        <f t="shared" si="3"/>
        <v>0</v>
      </c>
      <c r="U126" s="33"/>
      <c r="V126" s="33"/>
      <c r="W126" s="33"/>
      <c r="X126" s="33"/>
      <c r="Y126" s="33"/>
      <c r="Z126" s="33"/>
      <c r="AA126" s="33"/>
      <c r="AB126" s="33"/>
      <c r="AC126" s="33"/>
      <c r="AD126" s="33"/>
      <c r="AE126" s="33"/>
      <c r="AR126" s="175" t="s">
        <v>157</v>
      </c>
      <c r="AT126" s="175" t="s">
        <v>154</v>
      </c>
      <c r="AU126" s="175" t="s">
        <v>69</v>
      </c>
      <c r="AY126" s="16" t="s">
        <v>112</v>
      </c>
      <c r="BE126" s="176">
        <f t="shared" si="4"/>
        <v>0</v>
      </c>
      <c r="BF126" s="176">
        <f t="shared" si="5"/>
        <v>0</v>
      </c>
      <c r="BG126" s="176">
        <f t="shared" si="6"/>
        <v>0</v>
      </c>
      <c r="BH126" s="176">
        <f t="shared" si="7"/>
        <v>0</v>
      </c>
      <c r="BI126" s="176">
        <f t="shared" si="8"/>
        <v>0</v>
      </c>
      <c r="BJ126" s="16" t="s">
        <v>77</v>
      </c>
      <c r="BK126" s="176">
        <f t="shared" si="9"/>
        <v>0</v>
      </c>
      <c r="BL126" s="16" t="s">
        <v>118</v>
      </c>
      <c r="BM126" s="175" t="s">
        <v>441</v>
      </c>
    </row>
    <row r="127" spans="1:65" s="2" customFormat="1" ht="16.5" customHeight="1">
      <c r="A127" s="33"/>
      <c r="B127" s="34"/>
      <c r="C127" s="204" t="s">
        <v>209</v>
      </c>
      <c r="D127" s="204" t="s">
        <v>154</v>
      </c>
      <c r="E127" s="205" t="s">
        <v>442</v>
      </c>
      <c r="F127" s="206" t="s">
        <v>443</v>
      </c>
      <c r="G127" s="207" t="s">
        <v>175</v>
      </c>
      <c r="H127" s="208">
        <v>28</v>
      </c>
      <c r="I127" s="209"/>
      <c r="J127" s="210">
        <f t="shared" si="0"/>
        <v>0</v>
      </c>
      <c r="K127" s="206" t="s">
        <v>117</v>
      </c>
      <c r="L127" s="211"/>
      <c r="M127" s="212" t="s">
        <v>19</v>
      </c>
      <c r="N127" s="213" t="s">
        <v>40</v>
      </c>
      <c r="O127" s="63"/>
      <c r="P127" s="173">
        <f t="shared" si="1"/>
        <v>0</v>
      </c>
      <c r="Q127" s="173">
        <v>0</v>
      </c>
      <c r="R127" s="173">
        <f t="shared" si="2"/>
        <v>0</v>
      </c>
      <c r="S127" s="173">
        <v>0</v>
      </c>
      <c r="T127" s="174">
        <f t="shared" si="3"/>
        <v>0</v>
      </c>
      <c r="U127" s="33"/>
      <c r="V127" s="33"/>
      <c r="W127" s="33"/>
      <c r="X127" s="33"/>
      <c r="Y127" s="33"/>
      <c r="Z127" s="33"/>
      <c r="AA127" s="33"/>
      <c r="AB127" s="33"/>
      <c r="AC127" s="33"/>
      <c r="AD127" s="33"/>
      <c r="AE127" s="33"/>
      <c r="AR127" s="175" t="s">
        <v>157</v>
      </c>
      <c r="AT127" s="175" t="s">
        <v>154</v>
      </c>
      <c r="AU127" s="175" t="s">
        <v>69</v>
      </c>
      <c r="AY127" s="16" t="s">
        <v>112</v>
      </c>
      <c r="BE127" s="176">
        <f t="shared" si="4"/>
        <v>0</v>
      </c>
      <c r="BF127" s="176">
        <f t="shared" si="5"/>
        <v>0</v>
      </c>
      <c r="BG127" s="176">
        <f t="shared" si="6"/>
        <v>0</v>
      </c>
      <c r="BH127" s="176">
        <f t="shared" si="7"/>
        <v>0</v>
      </c>
      <c r="BI127" s="176">
        <f t="shared" si="8"/>
        <v>0</v>
      </c>
      <c r="BJ127" s="16" t="s">
        <v>77</v>
      </c>
      <c r="BK127" s="176">
        <f t="shared" si="9"/>
        <v>0</v>
      </c>
      <c r="BL127" s="16" t="s">
        <v>118</v>
      </c>
      <c r="BM127" s="175" t="s">
        <v>444</v>
      </c>
    </row>
    <row r="128" spans="1:65" s="12" customFormat="1" ht="11.25">
      <c r="B128" s="182"/>
      <c r="C128" s="183"/>
      <c r="D128" s="177" t="s">
        <v>122</v>
      </c>
      <c r="E128" s="184" t="s">
        <v>19</v>
      </c>
      <c r="F128" s="185" t="s">
        <v>445</v>
      </c>
      <c r="G128" s="183"/>
      <c r="H128" s="186">
        <v>28</v>
      </c>
      <c r="I128" s="187"/>
      <c r="J128" s="183"/>
      <c r="K128" s="183"/>
      <c r="L128" s="188"/>
      <c r="M128" s="189"/>
      <c r="N128" s="190"/>
      <c r="O128" s="190"/>
      <c r="P128" s="190"/>
      <c r="Q128" s="190"/>
      <c r="R128" s="190"/>
      <c r="S128" s="190"/>
      <c r="T128" s="191"/>
      <c r="AT128" s="192" t="s">
        <v>122</v>
      </c>
      <c r="AU128" s="192" t="s">
        <v>69</v>
      </c>
      <c r="AV128" s="12" t="s">
        <v>79</v>
      </c>
      <c r="AW128" s="12" t="s">
        <v>31</v>
      </c>
      <c r="AX128" s="12" t="s">
        <v>69</v>
      </c>
      <c r="AY128" s="192" t="s">
        <v>112</v>
      </c>
    </row>
    <row r="129" spans="1:65" s="13" customFormat="1" ht="11.25">
      <c r="B129" s="193"/>
      <c r="C129" s="194"/>
      <c r="D129" s="177" t="s">
        <v>122</v>
      </c>
      <c r="E129" s="195" t="s">
        <v>19</v>
      </c>
      <c r="F129" s="196" t="s">
        <v>124</v>
      </c>
      <c r="G129" s="194"/>
      <c r="H129" s="197">
        <v>28</v>
      </c>
      <c r="I129" s="198"/>
      <c r="J129" s="194"/>
      <c r="K129" s="194"/>
      <c r="L129" s="199"/>
      <c r="M129" s="200"/>
      <c r="N129" s="201"/>
      <c r="O129" s="201"/>
      <c r="P129" s="201"/>
      <c r="Q129" s="201"/>
      <c r="R129" s="201"/>
      <c r="S129" s="201"/>
      <c r="T129" s="202"/>
      <c r="AT129" s="203" t="s">
        <v>122</v>
      </c>
      <c r="AU129" s="203" t="s">
        <v>69</v>
      </c>
      <c r="AV129" s="13" t="s">
        <v>118</v>
      </c>
      <c r="AW129" s="13" t="s">
        <v>31</v>
      </c>
      <c r="AX129" s="13" t="s">
        <v>77</v>
      </c>
      <c r="AY129" s="203" t="s">
        <v>112</v>
      </c>
    </row>
    <row r="130" spans="1:65" s="2" customFormat="1" ht="16.5" customHeight="1">
      <c r="A130" s="33"/>
      <c r="B130" s="34"/>
      <c r="C130" s="204" t="s">
        <v>218</v>
      </c>
      <c r="D130" s="204" t="s">
        <v>154</v>
      </c>
      <c r="E130" s="205" t="s">
        <v>446</v>
      </c>
      <c r="F130" s="206" t="s">
        <v>447</v>
      </c>
      <c r="G130" s="207" t="s">
        <v>256</v>
      </c>
      <c r="H130" s="208">
        <v>198</v>
      </c>
      <c r="I130" s="209"/>
      <c r="J130" s="210">
        <f>ROUND(I130*H130,2)</f>
        <v>0</v>
      </c>
      <c r="K130" s="206" t="s">
        <v>117</v>
      </c>
      <c r="L130" s="211"/>
      <c r="M130" s="212" t="s">
        <v>19</v>
      </c>
      <c r="N130" s="213" t="s">
        <v>40</v>
      </c>
      <c r="O130" s="63"/>
      <c r="P130" s="173">
        <f>O130*H130</f>
        <v>0</v>
      </c>
      <c r="Q130" s="173">
        <v>0</v>
      </c>
      <c r="R130" s="173">
        <f>Q130*H130</f>
        <v>0</v>
      </c>
      <c r="S130" s="173">
        <v>0</v>
      </c>
      <c r="T130" s="174">
        <f>S130*H130</f>
        <v>0</v>
      </c>
      <c r="U130" s="33"/>
      <c r="V130" s="33"/>
      <c r="W130" s="33"/>
      <c r="X130" s="33"/>
      <c r="Y130" s="33"/>
      <c r="Z130" s="33"/>
      <c r="AA130" s="33"/>
      <c r="AB130" s="33"/>
      <c r="AC130" s="33"/>
      <c r="AD130" s="33"/>
      <c r="AE130" s="33"/>
      <c r="AR130" s="175" t="s">
        <v>157</v>
      </c>
      <c r="AT130" s="175" t="s">
        <v>154</v>
      </c>
      <c r="AU130" s="175" t="s">
        <v>69</v>
      </c>
      <c r="AY130" s="16" t="s">
        <v>112</v>
      </c>
      <c r="BE130" s="176">
        <f>IF(N130="základní",J130,0)</f>
        <v>0</v>
      </c>
      <c r="BF130" s="176">
        <f>IF(N130="snížená",J130,0)</f>
        <v>0</v>
      </c>
      <c r="BG130" s="176">
        <f>IF(N130="zákl. přenesená",J130,0)</f>
        <v>0</v>
      </c>
      <c r="BH130" s="176">
        <f>IF(N130="sníž. přenesená",J130,0)</f>
        <v>0</v>
      </c>
      <c r="BI130" s="176">
        <f>IF(N130="nulová",J130,0)</f>
        <v>0</v>
      </c>
      <c r="BJ130" s="16" t="s">
        <v>77</v>
      </c>
      <c r="BK130" s="176">
        <f>ROUND(I130*H130,2)</f>
        <v>0</v>
      </c>
      <c r="BL130" s="16" t="s">
        <v>118</v>
      </c>
      <c r="BM130" s="175" t="s">
        <v>448</v>
      </c>
    </row>
    <row r="131" spans="1:65" s="12" customFormat="1" ht="11.25">
      <c r="B131" s="182"/>
      <c r="C131" s="183"/>
      <c r="D131" s="177" t="s">
        <v>122</v>
      </c>
      <c r="E131" s="184" t="s">
        <v>19</v>
      </c>
      <c r="F131" s="185" t="s">
        <v>449</v>
      </c>
      <c r="G131" s="183"/>
      <c r="H131" s="186">
        <v>198</v>
      </c>
      <c r="I131" s="187"/>
      <c r="J131" s="183"/>
      <c r="K131" s="183"/>
      <c r="L131" s="188"/>
      <c r="M131" s="189"/>
      <c r="N131" s="190"/>
      <c r="O131" s="190"/>
      <c r="P131" s="190"/>
      <c r="Q131" s="190"/>
      <c r="R131" s="190"/>
      <c r="S131" s="190"/>
      <c r="T131" s="191"/>
      <c r="AT131" s="192" t="s">
        <v>122</v>
      </c>
      <c r="AU131" s="192" t="s">
        <v>69</v>
      </c>
      <c r="AV131" s="12" t="s">
        <v>79</v>
      </c>
      <c r="AW131" s="12" t="s">
        <v>31</v>
      </c>
      <c r="AX131" s="12" t="s">
        <v>77</v>
      </c>
      <c r="AY131" s="192" t="s">
        <v>112</v>
      </c>
    </row>
    <row r="132" spans="1:65" s="2" customFormat="1" ht="16.5" customHeight="1">
      <c r="A132" s="33"/>
      <c r="B132" s="34"/>
      <c r="C132" s="204" t="s">
        <v>224</v>
      </c>
      <c r="D132" s="204" t="s">
        <v>154</v>
      </c>
      <c r="E132" s="205" t="s">
        <v>450</v>
      </c>
      <c r="F132" s="206" t="s">
        <v>451</v>
      </c>
      <c r="G132" s="207" t="s">
        <v>148</v>
      </c>
      <c r="H132" s="208">
        <v>17.16</v>
      </c>
      <c r="I132" s="209"/>
      <c r="J132" s="210">
        <f>ROUND(I132*H132,2)</f>
        <v>0</v>
      </c>
      <c r="K132" s="206" t="s">
        <v>117</v>
      </c>
      <c r="L132" s="211"/>
      <c r="M132" s="212" t="s">
        <v>19</v>
      </c>
      <c r="N132" s="213" t="s">
        <v>40</v>
      </c>
      <c r="O132" s="63"/>
      <c r="P132" s="173">
        <f>O132*H132</f>
        <v>0</v>
      </c>
      <c r="Q132" s="173">
        <v>1</v>
      </c>
      <c r="R132" s="173">
        <f>Q132*H132</f>
        <v>17.16</v>
      </c>
      <c r="S132" s="173">
        <v>0</v>
      </c>
      <c r="T132" s="174">
        <f>S132*H132</f>
        <v>0</v>
      </c>
      <c r="U132" s="33"/>
      <c r="V132" s="33"/>
      <c r="W132" s="33"/>
      <c r="X132" s="33"/>
      <c r="Y132" s="33"/>
      <c r="Z132" s="33"/>
      <c r="AA132" s="33"/>
      <c r="AB132" s="33"/>
      <c r="AC132" s="33"/>
      <c r="AD132" s="33"/>
      <c r="AE132" s="33"/>
      <c r="AR132" s="175" t="s">
        <v>157</v>
      </c>
      <c r="AT132" s="175" t="s">
        <v>154</v>
      </c>
      <c r="AU132" s="175" t="s">
        <v>69</v>
      </c>
      <c r="AY132" s="16" t="s">
        <v>112</v>
      </c>
      <c r="BE132" s="176">
        <f>IF(N132="základní",J132,0)</f>
        <v>0</v>
      </c>
      <c r="BF132" s="176">
        <f>IF(N132="snížená",J132,0)</f>
        <v>0</v>
      </c>
      <c r="BG132" s="176">
        <f>IF(N132="zákl. přenesená",J132,0)</f>
        <v>0</v>
      </c>
      <c r="BH132" s="176">
        <f>IF(N132="sníž. přenesená",J132,0)</f>
        <v>0</v>
      </c>
      <c r="BI132" s="176">
        <f>IF(N132="nulová",J132,0)</f>
        <v>0</v>
      </c>
      <c r="BJ132" s="16" t="s">
        <v>77</v>
      </c>
      <c r="BK132" s="176">
        <f>ROUND(I132*H132,2)</f>
        <v>0</v>
      </c>
      <c r="BL132" s="16" t="s">
        <v>118</v>
      </c>
      <c r="BM132" s="175" t="s">
        <v>452</v>
      </c>
    </row>
    <row r="133" spans="1:65" s="12" customFormat="1" ht="11.25">
      <c r="B133" s="182"/>
      <c r="C133" s="183"/>
      <c r="D133" s="177" t="s">
        <v>122</v>
      </c>
      <c r="E133" s="184" t="s">
        <v>19</v>
      </c>
      <c r="F133" s="185" t="s">
        <v>453</v>
      </c>
      <c r="G133" s="183"/>
      <c r="H133" s="186">
        <v>17.16</v>
      </c>
      <c r="I133" s="187"/>
      <c r="J133" s="183"/>
      <c r="K133" s="183"/>
      <c r="L133" s="188"/>
      <c r="M133" s="189"/>
      <c r="N133" s="190"/>
      <c r="O133" s="190"/>
      <c r="P133" s="190"/>
      <c r="Q133" s="190"/>
      <c r="R133" s="190"/>
      <c r="S133" s="190"/>
      <c r="T133" s="191"/>
      <c r="AT133" s="192" t="s">
        <v>122</v>
      </c>
      <c r="AU133" s="192" t="s">
        <v>69</v>
      </c>
      <c r="AV133" s="12" t="s">
        <v>79</v>
      </c>
      <c r="AW133" s="12" t="s">
        <v>31</v>
      </c>
      <c r="AX133" s="12" t="s">
        <v>69</v>
      </c>
      <c r="AY133" s="192" t="s">
        <v>112</v>
      </c>
    </row>
    <row r="134" spans="1:65" s="13" customFormat="1" ht="11.25">
      <c r="B134" s="193"/>
      <c r="C134" s="194"/>
      <c r="D134" s="177" t="s">
        <v>122</v>
      </c>
      <c r="E134" s="195" t="s">
        <v>19</v>
      </c>
      <c r="F134" s="196" t="s">
        <v>124</v>
      </c>
      <c r="G134" s="194"/>
      <c r="H134" s="197">
        <v>17.16</v>
      </c>
      <c r="I134" s="198"/>
      <c r="J134" s="194"/>
      <c r="K134" s="194"/>
      <c r="L134" s="199"/>
      <c r="M134" s="200"/>
      <c r="N134" s="201"/>
      <c r="O134" s="201"/>
      <c r="P134" s="201"/>
      <c r="Q134" s="201"/>
      <c r="R134" s="201"/>
      <c r="S134" s="201"/>
      <c r="T134" s="202"/>
      <c r="AT134" s="203" t="s">
        <v>122</v>
      </c>
      <c r="AU134" s="203" t="s">
        <v>69</v>
      </c>
      <c r="AV134" s="13" t="s">
        <v>118</v>
      </c>
      <c r="AW134" s="13" t="s">
        <v>31</v>
      </c>
      <c r="AX134" s="13" t="s">
        <v>77</v>
      </c>
      <c r="AY134" s="203" t="s">
        <v>112</v>
      </c>
    </row>
    <row r="135" spans="1:65" s="2" customFormat="1" ht="16.5" customHeight="1">
      <c r="A135" s="33"/>
      <c r="B135" s="34"/>
      <c r="C135" s="204" t="s">
        <v>230</v>
      </c>
      <c r="D135" s="204" t="s">
        <v>154</v>
      </c>
      <c r="E135" s="205" t="s">
        <v>454</v>
      </c>
      <c r="F135" s="206" t="s">
        <v>455</v>
      </c>
      <c r="G135" s="207" t="s">
        <v>148</v>
      </c>
      <c r="H135" s="208">
        <v>17.16</v>
      </c>
      <c r="I135" s="209"/>
      <c r="J135" s="210">
        <f>ROUND(I135*H135,2)</f>
        <v>0</v>
      </c>
      <c r="K135" s="206" t="s">
        <v>117</v>
      </c>
      <c r="L135" s="211"/>
      <c r="M135" s="212" t="s">
        <v>19</v>
      </c>
      <c r="N135" s="213" t="s">
        <v>40</v>
      </c>
      <c r="O135" s="63"/>
      <c r="P135" s="173">
        <f>O135*H135</f>
        <v>0</v>
      </c>
      <c r="Q135" s="173">
        <v>1</v>
      </c>
      <c r="R135" s="173">
        <f>Q135*H135</f>
        <v>17.16</v>
      </c>
      <c r="S135" s="173">
        <v>0</v>
      </c>
      <c r="T135" s="174">
        <f>S135*H135</f>
        <v>0</v>
      </c>
      <c r="U135" s="33"/>
      <c r="V135" s="33"/>
      <c r="W135" s="33"/>
      <c r="X135" s="33"/>
      <c r="Y135" s="33"/>
      <c r="Z135" s="33"/>
      <c r="AA135" s="33"/>
      <c r="AB135" s="33"/>
      <c r="AC135" s="33"/>
      <c r="AD135" s="33"/>
      <c r="AE135" s="33"/>
      <c r="AR135" s="175" t="s">
        <v>157</v>
      </c>
      <c r="AT135" s="175" t="s">
        <v>154</v>
      </c>
      <c r="AU135" s="175" t="s">
        <v>69</v>
      </c>
      <c r="AY135" s="16" t="s">
        <v>112</v>
      </c>
      <c r="BE135" s="176">
        <f>IF(N135="základní",J135,0)</f>
        <v>0</v>
      </c>
      <c r="BF135" s="176">
        <f>IF(N135="snížená",J135,0)</f>
        <v>0</v>
      </c>
      <c r="BG135" s="176">
        <f>IF(N135="zákl. přenesená",J135,0)</f>
        <v>0</v>
      </c>
      <c r="BH135" s="176">
        <f>IF(N135="sníž. přenesená",J135,0)</f>
        <v>0</v>
      </c>
      <c r="BI135" s="176">
        <f>IF(N135="nulová",J135,0)</f>
        <v>0</v>
      </c>
      <c r="BJ135" s="16" t="s">
        <v>77</v>
      </c>
      <c r="BK135" s="176">
        <f>ROUND(I135*H135,2)</f>
        <v>0</v>
      </c>
      <c r="BL135" s="16" t="s">
        <v>118</v>
      </c>
      <c r="BM135" s="175" t="s">
        <v>456</v>
      </c>
    </row>
    <row r="136" spans="1:65" s="12" customFormat="1" ht="11.25">
      <c r="B136" s="182"/>
      <c r="C136" s="183"/>
      <c r="D136" s="177" t="s">
        <v>122</v>
      </c>
      <c r="E136" s="184" t="s">
        <v>19</v>
      </c>
      <c r="F136" s="185" t="s">
        <v>453</v>
      </c>
      <c r="G136" s="183"/>
      <c r="H136" s="186">
        <v>17.16</v>
      </c>
      <c r="I136" s="187"/>
      <c r="J136" s="183"/>
      <c r="K136" s="183"/>
      <c r="L136" s="188"/>
      <c r="M136" s="189"/>
      <c r="N136" s="190"/>
      <c r="O136" s="190"/>
      <c r="P136" s="190"/>
      <c r="Q136" s="190"/>
      <c r="R136" s="190"/>
      <c r="S136" s="190"/>
      <c r="T136" s="191"/>
      <c r="AT136" s="192" t="s">
        <v>122</v>
      </c>
      <c r="AU136" s="192" t="s">
        <v>69</v>
      </c>
      <c r="AV136" s="12" t="s">
        <v>79</v>
      </c>
      <c r="AW136" s="12" t="s">
        <v>31</v>
      </c>
      <c r="AX136" s="12" t="s">
        <v>69</v>
      </c>
      <c r="AY136" s="192" t="s">
        <v>112</v>
      </c>
    </row>
    <row r="137" spans="1:65" s="13" customFormat="1" ht="11.25">
      <c r="B137" s="193"/>
      <c r="C137" s="194"/>
      <c r="D137" s="177" t="s">
        <v>122</v>
      </c>
      <c r="E137" s="195" t="s">
        <v>19</v>
      </c>
      <c r="F137" s="196" t="s">
        <v>124</v>
      </c>
      <c r="G137" s="194"/>
      <c r="H137" s="197">
        <v>17.16</v>
      </c>
      <c r="I137" s="198"/>
      <c r="J137" s="194"/>
      <c r="K137" s="194"/>
      <c r="L137" s="199"/>
      <c r="M137" s="200"/>
      <c r="N137" s="201"/>
      <c r="O137" s="201"/>
      <c r="P137" s="201"/>
      <c r="Q137" s="201"/>
      <c r="R137" s="201"/>
      <c r="S137" s="201"/>
      <c r="T137" s="202"/>
      <c r="AT137" s="203" t="s">
        <v>122</v>
      </c>
      <c r="AU137" s="203" t="s">
        <v>69</v>
      </c>
      <c r="AV137" s="13" t="s">
        <v>118</v>
      </c>
      <c r="AW137" s="13" t="s">
        <v>31</v>
      </c>
      <c r="AX137" s="13" t="s">
        <v>77</v>
      </c>
      <c r="AY137" s="203" t="s">
        <v>112</v>
      </c>
    </row>
    <row r="138" spans="1:65" s="2" customFormat="1" ht="16.5" customHeight="1">
      <c r="A138" s="33"/>
      <c r="B138" s="34"/>
      <c r="C138" s="204" t="s">
        <v>7</v>
      </c>
      <c r="D138" s="204" t="s">
        <v>154</v>
      </c>
      <c r="E138" s="205" t="s">
        <v>457</v>
      </c>
      <c r="F138" s="206" t="s">
        <v>458</v>
      </c>
      <c r="G138" s="207" t="s">
        <v>148</v>
      </c>
      <c r="H138" s="208">
        <v>34.32</v>
      </c>
      <c r="I138" s="209"/>
      <c r="J138" s="210">
        <f>ROUND(I138*H138,2)</f>
        <v>0</v>
      </c>
      <c r="K138" s="206" t="s">
        <v>117</v>
      </c>
      <c r="L138" s="211"/>
      <c r="M138" s="212" t="s">
        <v>19</v>
      </c>
      <c r="N138" s="213" t="s">
        <v>40</v>
      </c>
      <c r="O138" s="63"/>
      <c r="P138" s="173">
        <f>O138*H138</f>
        <v>0</v>
      </c>
      <c r="Q138" s="173">
        <v>1</v>
      </c>
      <c r="R138" s="173">
        <f>Q138*H138</f>
        <v>34.32</v>
      </c>
      <c r="S138" s="173">
        <v>0</v>
      </c>
      <c r="T138" s="174">
        <f>S138*H138</f>
        <v>0</v>
      </c>
      <c r="U138" s="33"/>
      <c r="V138" s="33"/>
      <c r="W138" s="33"/>
      <c r="X138" s="33"/>
      <c r="Y138" s="33"/>
      <c r="Z138" s="33"/>
      <c r="AA138" s="33"/>
      <c r="AB138" s="33"/>
      <c r="AC138" s="33"/>
      <c r="AD138" s="33"/>
      <c r="AE138" s="33"/>
      <c r="AR138" s="175" t="s">
        <v>157</v>
      </c>
      <c r="AT138" s="175" t="s">
        <v>154</v>
      </c>
      <c r="AU138" s="175" t="s">
        <v>69</v>
      </c>
      <c r="AY138" s="16" t="s">
        <v>112</v>
      </c>
      <c r="BE138" s="176">
        <f>IF(N138="základní",J138,0)</f>
        <v>0</v>
      </c>
      <c r="BF138" s="176">
        <f>IF(N138="snížená",J138,0)</f>
        <v>0</v>
      </c>
      <c r="BG138" s="176">
        <f>IF(N138="zákl. přenesená",J138,0)</f>
        <v>0</v>
      </c>
      <c r="BH138" s="176">
        <f>IF(N138="sníž. přenesená",J138,0)</f>
        <v>0</v>
      </c>
      <c r="BI138" s="176">
        <f>IF(N138="nulová",J138,0)</f>
        <v>0</v>
      </c>
      <c r="BJ138" s="16" t="s">
        <v>77</v>
      </c>
      <c r="BK138" s="176">
        <f>ROUND(I138*H138,2)</f>
        <v>0</v>
      </c>
      <c r="BL138" s="16" t="s">
        <v>118</v>
      </c>
      <c r="BM138" s="175" t="s">
        <v>459</v>
      </c>
    </row>
    <row r="139" spans="1:65" s="12" customFormat="1" ht="11.25">
      <c r="B139" s="182"/>
      <c r="C139" s="183"/>
      <c r="D139" s="177" t="s">
        <v>122</v>
      </c>
      <c r="E139" s="184" t="s">
        <v>19</v>
      </c>
      <c r="F139" s="185" t="s">
        <v>460</v>
      </c>
      <c r="G139" s="183"/>
      <c r="H139" s="186">
        <v>34.32</v>
      </c>
      <c r="I139" s="187"/>
      <c r="J139" s="183"/>
      <c r="K139" s="183"/>
      <c r="L139" s="188"/>
      <c r="M139" s="189"/>
      <c r="N139" s="190"/>
      <c r="O139" s="190"/>
      <c r="P139" s="190"/>
      <c r="Q139" s="190"/>
      <c r="R139" s="190"/>
      <c r="S139" s="190"/>
      <c r="T139" s="191"/>
      <c r="AT139" s="192" t="s">
        <v>122</v>
      </c>
      <c r="AU139" s="192" t="s">
        <v>69</v>
      </c>
      <c r="AV139" s="12" t="s">
        <v>79</v>
      </c>
      <c r="AW139" s="12" t="s">
        <v>31</v>
      </c>
      <c r="AX139" s="12" t="s">
        <v>69</v>
      </c>
      <c r="AY139" s="192" t="s">
        <v>112</v>
      </c>
    </row>
    <row r="140" spans="1:65" s="13" customFormat="1" ht="11.25">
      <c r="B140" s="193"/>
      <c r="C140" s="194"/>
      <c r="D140" s="177" t="s">
        <v>122</v>
      </c>
      <c r="E140" s="195" t="s">
        <v>19</v>
      </c>
      <c r="F140" s="196" t="s">
        <v>124</v>
      </c>
      <c r="G140" s="194"/>
      <c r="H140" s="197">
        <v>34.32</v>
      </c>
      <c r="I140" s="198"/>
      <c r="J140" s="194"/>
      <c r="K140" s="194"/>
      <c r="L140" s="199"/>
      <c r="M140" s="200"/>
      <c r="N140" s="201"/>
      <c r="O140" s="201"/>
      <c r="P140" s="201"/>
      <c r="Q140" s="201"/>
      <c r="R140" s="201"/>
      <c r="S140" s="201"/>
      <c r="T140" s="202"/>
      <c r="AT140" s="203" t="s">
        <v>122</v>
      </c>
      <c r="AU140" s="203" t="s">
        <v>69</v>
      </c>
      <c r="AV140" s="13" t="s">
        <v>118</v>
      </c>
      <c r="AW140" s="13" t="s">
        <v>31</v>
      </c>
      <c r="AX140" s="13" t="s">
        <v>77</v>
      </c>
      <c r="AY140" s="203" t="s">
        <v>112</v>
      </c>
    </row>
    <row r="141" spans="1:65" s="2" customFormat="1" ht="55.5" customHeight="1">
      <c r="A141" s="33"/>
      <c r="B141" s="34"/>
      <c r="C141" s="164" t="s">
        <v>243</v>
      </c>
      <c r="D141" s="164" t="s">
        <v>113</v>
      </c>
      <c r="E141" s="165" t="s">
        <v>146</v>
      </c>
      <c r="F141" s="166" t="s">
        <v>147</v>
      </c>
      <c r="G141" s="167" t="s">
        <v>148</v>
      </c>
      <c r="H141" s="168">
        <v>48.84</v>
      </c>
      <c r="I141" s="169"/>
      <c r="J141" s="170">
        <f>ROUND(I141*H141,2)</f>
        <v>0</v>
      </c>
      <c r="K141" s="166" t="s">
        <v>117</v>
      </c>
      <c r="L141" s="38"/>
      <c r="M141" s="171" t="s">
        <v>19</v>
      </c>
      <c r="N141" s="172" t="s">
        <v>40</v>
      </c>
      <c r="O141" s="63"/>
      <c r="P141" s="173">
        <f>O141*H141</f>
        <v>0</v>
      </c>
      <c r="Q141" s="173">
        <v>0</v>
      </c>
      <c r="R141" s="173">
        <f>Q141*H141</f>
        <v>0</v>
      </c>
      <c r="S141" s="173">
        <v>0</v>
      </c>
      <c r="T141" s="174">
        <f>S141*H141</f>
        <v>0</v>
      </c>
      <c r="U141" s="33"/>
      <c r="V141" s="33"/>
      <c r="W141" s="33"/>
      <c r="X141" s="33"/>
      <c r="Y141" s="33"/>
      <c r="Z141" s="33"/>
      <c r="AA141" s="33"/>
      <c r="AB141" s="33"/>
      <c r="AC141" s="33"/>
      <c r="AD141" s="33"/>
      <c r="AE141" s="33"/>
      <c r="AR141" s="175" t="s">
        <v>118</v>
      </c>
      <c r="AT141" s="175" t="s">
        <v>113</v>
      </c>
      <c r="AU141" s="175" t="s">
        <v>69</v>
      </c>
      <c r="AY141" s="16" t="s">
        <v>112</v>
      </c>
      <c r="BE141" s="176">
        <f>IF(N141="základní",J141,0)</f>
        <v>0</v>
      </c>
      <c r="BF141" s="176">
        <f>IF(N141="snížená",J141,0)</f>
        <v>0</v>
      </c>
      <c r="BG141" s="176">
        <f>IF(N141="zákl. přenesená",J141,0)</f>
        <v>0</v>
      </c>
      <c r="BH141" s="176">
        <f>IF(N141="sníž. přenesená",J141,0)</f>
        <v>0</v>
      </c>
      <c r="BI141" s="176">
        <f>IF(N141="nulová",J141,0)</f>
        <v>0</v>
      </c>
      <c r="BJ141" s="16" t="s">
        <v>77</v>
      </c>
      <c r="BK141" s="176">
        <f>ROUND(I141*H141,2)</f>
        <v>0</v>
      </c>
      <c r="BL141" s="16" t="s">
        <v>118</v>
      </c>
      <c r="BM141" s="175" t="s">
        <v>461</v>
      </c>
    </row>
    <row r="142" spans="1:65" s="12" customFormat="1" ht="11.25">
      <c r="B142" s="182"/>
      <c r="C142" s="183"/>
      <c r="D142" s="177" t="s">
        <v>122</v>
      </c>
      <c r="E142" s="184" t="s">
        <v>19</v>
      </c>
      <c r="F142" s="185" t="s">
        <v>462</v>
      </c>
      <c r="G142" s="183"/>
      <c r="H142" s="186">
        <v>48.84</v>
      </c>
      <c r="I142" s="187"/>
      <c r="J142" s="183"/>
      <c r="K142" s="183"/>
      <c r="L142" s="188"/>
      <c r="M142" s="189"/>
      <c r="N142" s="190"/>
      <c r="O142" s="190"/>
      <c r="P142" s="190"/>
      <c r="Q142" s="190"/>
      <c r="R142" s="190"/>
      <c r="S142" s="190"/>
      <c r="T142" s="191"/>
      <c r="AT142" s="192" t="s">
        <v>122</v>
      </c>
      <c r="AU142" s="192" t="s">
        <v>69</v>
      </c>
      <c r="AV142" s="12" t="s">
        <v>79</v>
      </c>
      <c r="AW142" s="12" t="s">
        <v>31</v>
      </c>
      <c r="AX142" s="12" t="s">
        <v>69</v>
      </c>
      <c r="AY142" s="192" t="s">
        <v>112</v>
      </c>
    </row>
    <row r="143" spans="1:65" s="13" customFormat="1" ht="11.25">
      <c r="B143" s="193"/>
      <c r="C143" s="194"/>
      <c r="D143" s="177" t="s">
        <v>122</v>
      </c>
      <c r="E143" s="195" t="s">
        <v>19</v>
      </c>
      <c r="F143" s="196" t="s">
        <v>124</v>
      </c>
      <c r="G143" s="194"/>
      <c r="H143" s="197">
        <v>48.84</v>
      </c>
      <c r="I143" s="198"/>
      <c r="J143" s="194"/>
      <c r="K143" s="194"/>
      <c r="L143" s="199"/>
      <c r="M143" s="200"/>
      <c r="N143" s="201"/>
      <c r="O143" s="201"/>
      <c r="P143" s="201"/>
      <c r="Q143" s="201"/>
      <c r="R143" s="201"/>
      <c r="S143" s="201"/>
      <c r="T143" s="202"/>
      <c r="AT143" s="203" t="s">
        <v>122</v>
      </c>
      <c r="AU143" s="203" t="s">
        <v>69</v>
      </c>
      <c r="AV143" s="13" t="s">
        <v>118</v>
      </c>
      <c r="AW143" s="13" t="s">
        <v>31</v>
      </c>
      <c r="AX143" s="13" t="s">
        <v>77</v>
      </c>
      <c r="AY143" s="203" t="s">
        <v>112</v>
      </c>
    </row>
    <row r="144" spans="1:65" s="2" customFormat="1" ht="49.15" customHeight="1">
      <c r="A144" s="33"/>
      <c r="B144" s="34"/>
      <c r="C144" s="164" t="s">
        <v>248</v>
      </c>
      <c r="D144" s="164" t="s">
        <v>113</v>
      </c>
      <c r="E144" s="165" t="s">
        <v>165</v>
      </c>
      <c r="F144" s="166" t="s">
        <v>166</v>
      </c>
      <c r="G144" s="167" t="s">
        <v>148</v>
      </c>
      <c r="H144" s="168">
        <v>48.84</v>
      </c>
      <c r="I144" s="169"/>
      <c r="J144" s="170">
        <f>ROUND(I144*H144,2)</f>
        <v>0</v>
      </c>
      <c r="K144" s="166" t="s">
        <v>117</v>
      </c>
      <c r="L144" s="38"/>
      <c r="M144" s="171" t="s">
        <v>19</v>
      </c>
      <c r="N144" s="172" t="s">
        <v>40</v>
      </c>
      <c r="O144" s="63"/>
      <c r="P144" s="173">
        <f>O144*H144</f>
        <v>0</v>
      </c>
      <c r="Q144" s="173">
        <v>0</v>
      </c>
      <c r="R144" s="173">
        <f>Q144*H144</f>
        <v>0</v>
      </c>
      <c r="S144" s="173">
        <v>0</v>
      </c>
      <c r="T144" s="174">
        <f>S144*H144</f>
        <v>0</v>
      </c>
      <c r="U144" s="33"/>
      <c r="V144" s="33"/>
      <c r="W144" s="33"/>
      <c r="X144" s="33"/>
      <c r="Y144" s="33"/>
      <c r="Z144" s="33"/>
      <c r="AA144" s="33"/>
      <c r="AB144" s="33"/>
      <c r="AC144" s="33"/>
      <c r="AD144" s="33"/>
      <c r="AE144" s="33"/>
      <c r="AR144" s="175" t="s">
        <v>118</v>
      </c>
      <c r="AT144" s="175" t="s">
        <v>113</v>
      </c>
      <c r="AU144" s="175" t="s">
        <v>69</v>
      </c>
      <c r="AY144" s="16" t="s">
        <v>112</v>
      </c>
      <c r="BE144" s="176">
        <f>IF(N144="základní",J144,0)</f>
        <v>0</v>
      </c>
      <c r="BF144" s="176">
        <f>IF(N144="snížená",J144,0)</f>
        <v>0</v>
      </c>
      <c r="BG144" s="176">
        <f>IF(N144="zákl. přenesená",J144,0)</f>
        <v>0</v>
      </c>
      <c r="BH144" s="176">
        <f>IF(N144="sníž. přenesená",J144,0)</f>
        <v>0</v>
      </c>
      <c r="BI144" s="176">
        <f>IF(N144="nulová",J144,0)</f>
        <v>0</v>
      </c>
      <c r="BJ144" s="16" t="s">
        <v>77</v>
      </c>
      <c r="BK144" s="176">
        <f>ROUND(I144*H144,2)</f>
        <v>0</v>
      </c>
      <c r="BL144" s="16" t="s">
        <v>118</v>
      </c>
      <c r="BM144" s="175" t="s">
        <v>463</v>
      </c>
    </row>
    <row r="145" spans="1:65" s="2" customFormat="1" ht="39">
      <c r="A145" s="33"/>
      <c r="B145" s="34"/>
      <c r="C145" s="35"/>
      <c r="D145" s="177" t="s">
        <v>120</v>
      </c>
      <c r="E145" s="35"/>
      <c r="F145" s="178" t="s">
        <v>168</v>
      </c>
      <c r="G145" s="35"/>
      <c r="H145" s="35"/>
      <c r="I145" s="179"/>
      <c r="J145" s="35"/>
      <c r="K145" s="35"/>
      <c r="L145" s="38"/>
      <c r="M145" s="180"/>
      <c r="N145" s="181"/>
      <c r="O145" s="63"/>
      <c r="P145" s="63"/>
      <c r="Q145" s="63"/>
      <c r="R145" s="63"/>
      <c r="S145" s="63"/>
      <c r="T145" s="64"/>
      <c r="U145" s="33"/>
      <c r="V145" s="33"/>
      <c r="W145" s="33"/>
      <c r="X145" s="33"/>
      <c r="Y145" s="33"/>
      <c r="Z145" s="33"/>
      <c r="AA145" s="33"/>
      <c r="AB145" s="33"/>
      <c r="AC145" s="33"/>
      <c r="AD145" s="33"/>
      <c r="AE145" s="33"/>
      <c r="AT145" s="16" t="s">
        <v>120</v>
      </c>
      <c r="AU145" s="16" t="s">
        <v>69</v>
      </c>
    </row>
    <row r="146" spans="1:65" s="2" customFormat="1" ht="16.5" customHeight="1">
      <c r="A146" s="33"/>
      <c r="B146" s="34"/>
      <c r="C146" s="164" t="s">
        <v>253</v>
      </c>
      <c r="D146" s="164" t="s">
        <v>113</v>
      </c>
      <c r="E146" s="165" t="s">
        <v>464</v>
      </c>
      <c r="F146" s="166" t="s">
        <v>465</v>
      </c>
      <c r="G146" s="167" t="s">
        <v>466</v>
      </c>
      <c r="H146" s="168">
        <v>1</v>
      </c>
      <c r="I146" s="169"/>
      <c r="J146" s="170">
        <f>ROUND(I146*H146,2)</f>
        <v>0</v>
      </c>
      <c r="K146" s="166" t="s">
        <v>117</v>
      </c>
      <c r="L146" s="38"/>
      <c r="M146" s="214" t="s">
        <v>19</v>
      </c>
      <c r="N146" s="215" t="s">
        <v>40</v>
      </c>
      <c r="O146" s="216"/>
      <c r="P146" s="217">
        <f>O146*H146</f>
        <v>0</v>
      </c>
      <c r="Q146" s="217">
        <v>0</v>
      </c>
      <c r="R146" s="217">
        <f>Q146*H146</f>
        <v>0</v>
      </c>
      <c r="S146" s="217">
        <v>0</v>
      </c>
      <c r="T146" s="218">
        <f>S146*H146</f>
        <v>0</v>
      </c>
      <c r="U146" s="33"/>
      <c r="V146" s="33"/>
      <c r="W146" s="33"/>
      <c r="X146" s="33"/>
      <c r="Y146" s="33"/>
      <c r="Z146" s="33"/>
      <c r="AA146" s="33"/>
      <c r="AB146" s="33"/>
      <c r="AC146" s="33"/>
      <c r="AD146" s="33"/>
      <c r="AE146" s="33"/>
      <c r="AR146" s="175" t="s">
        <v>118</v>
      </c>
      <c r="AT146" s="175" t="s">
        <v>113</v>
      </c>
      <c r="AU146" s="175" t="s">
        <v>69</v>
      </c>
      <c r="AY146" s="16" t="s">
        <v>112</v>
      </c>
      <c r="BE146" s="176">
        <f>IF(N146="základní",J146,0)</f>
        <v>0</v>
      </c>
      <c r="BF146" s="176">
        <f>IF(N146="snížená",J146,0)</f>
        <v>0</v>
      </c>
      <c r="BG146" s="176">
        <f>IF(N146="zákl. přenesená",J146,0)</f>
        <v>0</v>
      </c>
      <c r="BH146" s="176">
        <f>IF(N146="sníž. přenesená",J146,0)</f>
        <v>0</v>
      </c>
      <c r="BI146" s="176">
        <f>IF(N146="nulová",J146,0)</f>
        <v>0</v>
      </c>
      <c r="BJ146" s="16" t="s">
        <v>77</v>
      </c>
      <c r="BK146" s="176">
        <f>ROUND(I146*H146,2)</f>
        <v>0</v>
      </c>
      <c r="BL146" s="16" t="s">
        <v>118</v>
      </c>
      <c r="BM146" s="175" t="s">
        <v>467</v>
      </c>
    </row>
    <row r="147" spans="1:65" s="2" customFormat="1" ht="6.95" customHeight="1">
      <c r="A147" s="33"/>
      <c r="B147" s="46"/>
      <c r="C147" s="47"/>
      <c r="D147" s="47"/>
      <c r="E147" s="47"/>
      <c r="F147" s="47"/>
      <c r="G147" s="47"/>
      <c r="H147" s="47"/>
      <c r="I147" s="47"/>
      <c r="J147" s="47"/>
      <c r="K147" s="47"/>
      <c r="L147" s="38"/>
      <c r="M147" s="33"/>
      <c r="O147" s="33"/>
      <c r="P147" s="33"/>
      <c r="Q147" s="33"/>
      <c r="R147" s="33"/>
      <c r="S147" s="33"/>
      <c r="T147" s="33"/>
      <c r="U147" s="33"/>
      <c r="V147" s="33"/>
      <c r="W147" s="33"/>
      <c r="X147" s="33"/>
      <c r="Y147" s="33"/>
      <c r="Z147" s="33"/>
      <c r="AA147" s="33"/>
      <c r="AB147" s="33"/>
      <c r="AC147" s="33"/>
      <c r="AD147" s="33"/>
      <c r="AE147" s="33"/>
    </row>
  </sheetData>
  <sheetProtection password="D0DA" sheet="1" objects="1" scenarios="1" selectLockedCells="1" autoFilter="0"/>
  <autoFilter ref="C78:K146"/>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7"/>
  <sheetViews>
    <sheetView showGridLines="0" topLeftCell="A62" workbookViewId="0">
      <selection activeCell="I83" sqref="I83"/>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39"/>
      <c r="M2" s="339"/>
      <c r="N2" s="339"/>
      <c r="O2" s="339"/>
      <c r="P2" s="339"/>
      <c r="Q2" s="339"/>
      <c r="R2" s="339"/>
      <c r="S2" s="339"/>
      <c r="T2" s="339"/>
      <c r="U2" s="339"/>
      <c r="V2" s="339"/>
      <c r="AT2" s="16" t="s">
        <v>85</v>
      </c>
    </row>
    <row r="3" spans="1:46" s="1" customFormat="1" ht="6.95" customHeight="1">
      <c r="B3" s="100"/>
      <c r="C3" s="101"/>
      <c r="D3" s="101"/>
      <c r="E3" s="101"/>
      <c r="F3" s="101"/>
      <c r="G3" s="101"/>
      <c r="H3" s="101"/>
      <c r="I3" s="101"/>
      <c r="J3" s="101"/>
      <c r="K3" s="101"/>
      <c r="L3" s="19"/>
      <c r="AT3" s="16" t="s">
        <v>79</v>
      </c>
    </row>
    <row r="4" spans="1:46" s="1" customFormat="1" ht="24.95" customHeight="1">
      <c r="B4" s="19"/>
      <c r="D4" s="102" t="s">
        <v>86</v>
      </c>
      <c r="L4" s="19"/>
      <c r="M4" s="103" t="s">
        <v>10</v>
      </c>
      <c r="AT4" s="16" t="s">
        <v>4</v>
      </c>
    </row>
    <row r="5" spans="1:46" s="1" customFormat="1" ht="6.95" customHeight="1">
      <c r="B5" s="19"/>
      <c r="L5" s="19"/>
    </row>
    <row r="6" spans="1:46" s="1" customFormat="1" ht="12" customHeight="1">
      <c r="B6" s="19"/>
      <c r="D6" s="104" t="s">
        <v>16</v>
      </c>
      <c r="L6" s="19"/>
    </row>
    <row r="7" spans="1:46" s="1" customFormat="1" ht="16.5" customHeight="1">
      <c r="B7" s="19"/>
      <c r="E7" s="340" t="str">
        <f>'Rekapitulace stavby'!K6</f>
        <v>Lomnice nad Popelkou - Nová Ves nad Popelkou 1. verze</v>
      </c>
      <c r="F7" s="341"/>
      <c r="G7" s="341"/>
      <c r="H7" s="341"/>
      <c r="L7" s="19"/>
    </row>
    <row r="8" spans="1:46" s="2" customFormat="1" ht="12" customHeight="1">
      <c r="A8" s="33"/>
      <c r="B8" s="38"/>
      <c r="C8" s="33"/>
      <c r="D8" s="104" t="s">
        <v>87</v>
      </c>
      <c r="E8" s="33"/>
      <c r="F8" s="33"/>
      <c r="G8" s="33"/>
      <c r="H8" s="33"/>
      <c r="I8" s="33"/>
      <c r="J8" s="33"/>
      <c r="K8" s="33"/>
      <c r="L8" s="105"/>
      <c r="S8" s="33"/>
      <c r="T8" s="33"/>
      <c r="U8" s="33"/>
      <c r="V8" s="33"/>
      <c r="W8" s="33"/>
      <c r="X8" s="33"/>
      <c r="Y8" s="33"/>
      <c r="Z8" s="33"/>
      <c r="AA8" s="33"/>
      <c r="AB8" s="33"/>
      <c r="AC8" s="33"/>
      <c r="AD8" s="33"/>
      <c r="AE8" s="33"/>
    </row>
    <row r="9" spans="1:46" s="2" customFormat="1" ht="16.5" customHeight="1">
      <c r="A9" s="33"/>
      <c r="B9" s="38"/>
      <c r="C9" s="33"/>
      <c r="D9" s="33"/>
      <c r="E9" s="342" t="s">
        <v>468</v>
      </c>
      <c r="F9" s="343"/>
      <c r="G9" s="343"/>
      <c r="H9" s="343"/>
      <c r="I9" s="33"/>
      <c r="J9" s="33"/>
      <c r="K9" s="33"/>
      <c r="L9" s="105"/>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105"/>
      <c r="S10" s="33"/>
      <c r="T10" s="33"/>
      <c r="U10" s="33"/>
      <c r="V10" s="33"/>
      <c r="W10" s="33"/>
      <c r="X10" s="33"/>
      <c r="Y10" s="33"/>
      <c r="Z10" s="33"/>
      <c r="AA10" s="33"/>
      <c r="AB10" s="33"/>
      <c r="AC10" s="33"/>
      <c r="AD10" s="33"/>
      <c r="AE10" s="33"/>
    </row>
    <row r="11" spans="1:46" s="2" customFormat="1" ht="12" customHeight="1">
      <c r="A11" s="33"/>
      <c r="B11" s="38"/>
      <c r="C11" s="33"/>
      <c r="D11" s="104" t="s">
        <v>18</v>
      </c>
      <c r="E11" s="33"/>
      <c r="F11" s="106" t="s">
        <v>19</v>
      </c>
      <c r="G11" s="33"/>
      <c r="H11" s="33"/>
      <c r="I11" s="104" t="s">
        <v>20</v>
      </c>
      <c r="J11" s="106" t="s">
        <v>19</v>
      </c>
      <c r="K11" s="33"/>
      <c r="L11" s="105"/>
      <c r="S11" s="33"/>
      <c r="T11" s="33"/>
      <c r="U11" s="33"/>
      <c r="V11" s="33"/>
      <c r="W11" s="33"/>
      <c r="X11" s="33"/>
      <c r="Y11" s="33"/>
      <c r="Z11" s="33"/>
      <c r="AA11" s="33"/>
      <c r="AB11" s="33"/>
      <c r="AC11" s="33"/>
      <c r="AD11" s="33"/>
      <c r="AE11" s="33"/>
    </row>
    <row r="12" spans="1:46" s="2" customFormat="1" ht="12" customHeight="1">
      <c r="A12" s="33"/>
      <c r="B12" s="38"/>
      <c r="C12" s="33"/>
      <c r="D12" s="104" t="s">
        <v>21</v>
      </c>
      <c r="E12" s="33"/>
      <c r="F12" s="106" t="s">
        <v>22</v>
      </c>
      <c r="G12" s="33"/>
      <c r="H12" s="33"/>
      <c r="I12" s="104" t="s">
        <v>23</v>
      </c>
      <c r="J12" s="107" t="str">
        <f>'Rekapitulace stavby'!AN8</f>
        <v>29. 5. 2023</v>
      </c>
      <c r="K12" s="33"/>
      <c r="L12" s="105"/>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105"/>
      <c r="S13" s="33"/>
      <c r="T13" s="33"/>
      <c r="U13" s="33"/>
      <c r="V13" s="33"/>
      <c r="W13" s="33"/>
      <c r="X13" s="33"/>
      <c r="Y13" s="33"/>
      <c r="Z13" s="33"/>
      <c r="AA13" s="33"/>
      <c r="AB13" s="33"/>
      <c r="AC13" s="33"/>
      <c r="AD13" s="33"/>
      <c r="AE13" s="33"/>
    </row>
    <row r="14" spans="1:46" s="2" customFormat="1" ht="12" customHeight="1">
      <c r="A14" s="33"/>
      <c r="B14" s="38"/>
      <c r="C14" s="33"/>
      <c r="D14" s="104" t="s">
        <v>25</v>
      </c>
      <c r="E14" s="33"/>
      <c r="F14" s="33"/>
      <c r="G14" s="33"/>
      <c r="H14" s="33"/>
      <c r="I14" s="104" t="s">
        <v>26</v>
      </c>
      <c r="J14" s="106" t="str">
        <f>IF('Rekapitulace stavby'!AN10="","",'Rekapitulace stavby'!AN10)</f>
        <v/>
      </c>
      <c r="K14" s="33"/>
      <c r="L14" s="105"/>
      <c r="S14" s="33"/>
      <c r="T14" s="33"/>
      <c r="U14" s="33"/>
      <c r="V14" s="33"/>
      <c r="W14" s="33"/>
      <c r="X14" s="33"/>
      <c r="Y14" s="33"/>
      <c r="Z14" s="33"/>
      <c r="AA14" s="33"/>
      <c r="AB14" s="33"/>
      <c r="AC14" s="33"/>
      <c r="AD14" s="33"/>
      <c r="AE14" s="33"/>
    </row>
    <row r="15" spans="1:46" s="2" customFormat="1" ht="18" customHeight="1">
      <c r="A15" s="33"/>
      <c r="B15" s="38"/>
      <c r="C15" s="33"/>
      <c r="D15" s="33"/>
      <c r="E15" s="106" t="str">
        <f>IF('Rekapitulace stavby'!E11="","",'Rekapitulace stavby'!E11)</f>
        <v xml:space="preserve"> </v>
      </c>
      <c r="F15" s="33"/>
      <c r="G15" s="33"/>
      <c r="H15" s="33"/>
      <c r="I15" s="104" t="s">
        <v>27</v>
      </c>
      <c r="J15" s="106" t="str">
        <f>IF('Rekapitulace stavby'!AN11="","",'Rekapitulace stavby'!AN11)</f>
        <v/>
      </c>
      <c r="K15" s="33"/>
      <c r="L15" s="105"/>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105"/>
      <c r="S16" s="33"/>
      <c r="T16" s="33"/>
      <c r="U16" s="33"/>
      <c r="V16" s="33"/>
      <c r="W16" s="33"/>
      <c r="X16" s="33"/>
      <c r="Y16" s="33"/>
      <c r="Z16" s="33"/>
      <c r="AA16" s="33"/>
      <c r="AB16" s="33"/>
      <c r="AC16" s="33"/>
      <c r="AD16" s="33"/>
      <c r="AE16" s="33"/>
    </row>
    <row r="17" spans="1:31" s="2" customFormat="1" ht="12" customHeight="1">
      <c r="A17" s="33"/>
      <c r="B17" s="38"/>
      <c r="C17" s="33"/>
      <c r="D17" s="104" t="s">
        <v>28</v>
      </c>
      <c r="E17" s="33"/>
      <c r="F17" s="33"/>
      <c r="G17" s="33"/>
      <c r="H17" s="33"/>
      <c r="I17" s="104" t="s">
        <v>26</v>
      </c>
      <c r="J17" s="29" t="str">
        <f>'Rekapitulace stavby'!AN13</f>
        <v>Vyplň údaj</v>
      </c>
      <c r="K17" s="33"/>
      <c r="L17" s="105"/>
      <c r="S17" s="33"/>
      <c r="T17" s="33"/>
      <c r="U17" s="33"/>
      <c r="V17" s="33"/>
      <c r="W17" s="33"/>
      <c r="X17" s="33"/>
      <c r="Y17" s="33"/>
      <c r="Z17" s="33"/>
      <c r="AA17" s="33"/>
      <c r="AB17" s="33"/>
      <c r="AC17" s="33"/>
      <c r="AD17" s="33"/>
      <c r="AE17" s="33"/>
    </row>
    <row r="18" spans="1:31" s="2" customFormat="1" ht="18" customHeight="1">
      <c r="A18" s="33"/>
      <c r="B18" s="38"/>
      <c r="C18" s="33"/>
      <c r="D18" s="33"/>
      <c r="E18" s="344" t="str">
        <f>'Rekapitulace stavby'!E14</f>
        <v>Vyplň údaj</v>
      </c>
      <c r="F18" s="345"/>
      <c r="G18" s="345"/>
      <c r="H18" s="345"/>
      <c r="I18" s="104" t="s">
        <v>27</v>
      </c>
      <c r="J18" s="29" t="str">
        <f>'Rekapitulace stavby'!AN14</f>
        <v>Vyplň údaj</v>
      </c>
      <c r="K18" s="33"/>
      <c r="L18" s="105"/>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105"/>
      <c r="S19" s="33"/>
      <c r="T19" s="33"/>
      <c r="U19" s="33"/>
      <c r="V19" s="33"/>
      <c r="W19" s="33"/>
      <c r="X19" s="33"/>
      <c r="Y19" s="33"/>
      <c r="Z19" s="33"/>
      <c r="AA19" s="33"/>
      <c r="AB19" s="33"/>
      <c r="AC19" s="33"/>
      <c r="AD19" s="33"/>
      <c r="AE19" s="33"/>
    </row>
    <row r="20" spans="1:31" s="2" customFormat="1" ht="12" customHeight="1">
      <c r="A20" s="33"/>
      <c r="B20" s="38"/>
      <c r="C20" s="33"/>
      <c r="D20" s="104" t="s">
        <v>30</v>
      </c>
      <c r="E20" s="33"/>
      <c r="F20" s="33"/>
      <c r="G20" s="33"/>
      <c r="H20" s="33"/>
      <c r="I20" s="104" t="s">
        <v>26</v>
      </c>
      <c r="J20" s="106" t="str">
        <f>IF('Rekapitulace stavby'!AN16="","",'Rekapitulace stavby'!AN16)</f>
        <v/>
      </c>
      <c r="K20" s="33"/>
      <c r="L20" s="105"/>
      <c r="S20" s="33"/>
      <c r="T20" s="33"/>
      <c r="U20" s="33"/>
      <c r="V20" s="33"/>
      <c r="W20" s="33"/>
      <c r="X20" s="33"/>
      <c r="Y20" s="33"/>
      <c r="Z20" s="33"/>
      <c r="AA20" s="33"/>
      <c r="AB20" s="33"/>
      <c r="AC20" s="33"/>
      <c r="AD20" s="33"/>
      <c r="AE20" s="33"/>
    </row>
    <row r="21" spans="1:31" s="2" customFormat="1" ht="18" customHeight="1">
      <c r="A21" s="33"/>
      <c r="B21" s="38"/>
      <c r="C21" s="33"/>
      <c r="D21" s="33"/>
      <c r="E21" s="106" t="str">
        <f>IF('Rekapitulace stavby'!E17="","",'Rekapitulace stavby'!E17)</f>
        <v xml:space="preserve"> </v>
      </c>
      <c r="F21" s="33"/>
      <c r="G21" s="33"/>
      <c r="H21" s="33"/>
      <c r="I21" s="104" t="s">
        <v>27</v>
      </c>
      <c r="J21" s="106" t="str">
        <f>IF('Rekapitulace stavby'!AN17="","",'Rekapitulace stavby'!AN17)</f>
        <v/>
      </c>
      <c r="K21" s="33"/>
      <c r="L21" s="105"/>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105"/>
      <c r="S22" s="33"/>
      <c r="T22" s="33"/>
      <c r="U22" s="33"/>
      <c r="V22" s="33"/>
      <c r="W22" s="33"/>
      <c r="X22" s="33"/>
      <c r="Y22" s="33"/>
      <c r="Z22" s="33"/>
      <c r="AA22" s="33"/>
      <c r="AB22" s="33"/>
      <c r="AC22" s="33"/>
      <c r="AD22" s="33"/>
      <c r="AE22" s="33"/>
    </row>
    <row r="23" spans="1:31" s="2" customFormat="1" ht="12" customHeight="1">
      <c r="A23" s="33"/>
      <c r="B23" s="38"/>
      <c r="C23" s="33"/>
      <c r="D23" s="104" t="s">
        <v>32</v>
      </c>
      <c r="E23" s="33"/>
      <c r="F23" s="33"/>
      <c r="G23" s="33"/>
      <c r="H23" s="33"/>
      <c r="I23" s="104" t="s">
        <v>26</v>
      </c>
      <c r="J23" s="106" t="str">
        <f>IF('Rekapitulace stavby'!AN19="","",'Rekapitulace stavby'!AN19)</f>
        <v/>
      </c>
      <c r="K23" s="33"/>
      <c r="L23" s="105"/>
      <c r="S23" s="33"/>
      <c r="T23" s="33"/>
      <c r="U23" s="33"/>
      <c r="V23" s="33"/>
      <c r="W23" s="33"/>
      <c r="X23" s="33"/>
      <c r="Y23" s="33"/>
      <c r="Z23" s="33"/>
      <c r="AA23" s="33"/>
      <c r="AB23" s="33"/>
      <c r="AC23" s="33"/>
      <c r="AD23" s="33"/>
      <c r="AE23" s="33"/>
    </row>
    <row r="24" spans="1:31" s="2" customFormat="1" ht="18" customHeight="1">
      <c r="A24" s="33"/>
      <c r="B24" s="38"/>
      <c r="C24" s="33"/>
      <c r="D24" s="33"/>
      <c r="E24" s="106" t="str">
        <f>IF('Rekapitulace stavby'!E20="","",'Rekapitulace stavby'!E20)</f>
        <v xml:space="preserve"> </v>
      </c>
      <c r="F24" s="33"/>
      <c r="G24" s="33"/>
      <c r="H24" s="33"/>
      <c r="I24" s="104" t="s">
        <v>27</v>
      </c>
      <c r="J24" s="106" t="str">
        <f>IF('Rekapitulace stavby'!AN20="","",'Rekapitulace stavby'!AN20)</f>
        <v/>
      </c>
      <c r="K24" s="33"/>
      <c r="L24" s="105"/>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105"/>
      <c r="S25" s="33"/>
      <c r="T25" s="33"/>
      <c r="U25" s="33"/>
      <c r="V25" s="33"/>
      <c r="W25" s="33"/>
      <c r="X25" s="33"/>
      <c r="Y25" s="33"/>
      <c r="Z25" s="33"/>
      <c r="AA25" s="33"/>
      <c r="AB25" s="33"/>
      <c r="AC25" s="33"/>
      <c r="AD25" s="33"/>
      <c r="AE25" s="33"/>
    </row>
    <row r="26" spans="1:31" s="2" customFormat="1" ht="12" customHeight="1">
      <c r="A26" s="33"/>
      <c r="B26" s="38"/>
      <c r="C26" s="33"/>
      <c r="D26" s="104" t="s">
        <v>33</v>
      </c>
      <c r="E26" s="33"/>
      <c r="F26" s="33"/>
      <c r="G26" s="33"/>
      <c r="H26" s="33"/>
      <c r="I26" s="33"/>
      <c r="J26" s="33"/>
      <c r="K26" s="33"/>
      <c r="L26" s="105"/>
      <c r="S26" s="33"/>
      <c r="T26" s="33"/>
      <c r="U26" s="33"/>
      <c r="V26" s="33"/>
      <c r="W26" s="33"/>
      <c r="X26" s="33"/>
      <c r="Y26" s="33"/>
      <c r="Z26" s="33"/>
      <c r="AA26" s="33"/>
      <c r="AB26" s="33"/>
      <c r="AC26" s="33"/>
      <c r="AD26" s="33"/>
      <c r="AE26" s="33"/>
    </row>
    <row r="27" spans="1:31" s="8" customFormat="1" ht="16.5" customHeight="1">
      <c r="A27" s="108"/>
      <c r="B27" s="109"/>
      <c r="C27" s="108"/>
      <c r="D27" s="108"/>
      <c r="E27" s="346" t="s">
        <v>19</v>
      </c>
      <c r="F27" s="346"/>
      <c r="G27" s="346"/>
      <c r="H27" s="346"/>
      <c r="I27" s="108"/>
      <c r="J27" s="108"/>
      <c r="K27" s="108"/>
      <c r="L27" s="110"/>
      <c r="S27" s="108"/>
      <c r="T27" s="108"/>
      <c r="U27" s="108"/>
      <c r="V27" s="108"/>
      <c r="W27" s="108"/>
      <c r="X27" s="108"/>
      <c r="Y27" s="108"/>
      <c r="Z27" s="108"/>
      <c r="AA27" s="108"/>
      <c r="AB27" s="108"/>
      <c r="AC27" s="108"/>
      <c r="AD27" s="108"/>
      <c r="AE27" s="108"/>
    </row>
    <row r="28" spans="1:31" s="2" customFormat="1" ht="6.95" customHeight="1">
      <c r="A28" s="33"/>
      <c r="B28" s="38"/>
      <c r="C28" s="33"/>
      <c r="D28" s="33"/>
      <c r="E28" s="33"/>
      <c r="F28" s="33"/>
      <c r="G28" s="33"/>
      <c r="H28" s="33"/>
      <c r="I28" s="33"/>
      <c r="J28" s="33"/>
      <c r="K28" s="33"/>
      <c r="L28" s="105"/>
      <c r="S28" s="33"/>
      <c r="T28" s="33"/>
      <c r="U28" s="33"/>
      <c r="V28" s="33"/>
      <c r="W28" s="33"/>
      <c r="X28" s="33"/>
      <c r="Y28" s="33"/>
      <c r="Z28" s="33"/>
      <c r="AA28" s="33"/>
      <c r="AB28" s="33"/>
      <c r="AC28" s="33"/>
      <c r="AD28" s="33"/>
      <c r="AE28" s="33"/>
    </row>
    <row r="29" spans="1:31" s="2" customFormat="1" ht="6.95" customHeight="1">
      <c r="A29" s="33"/>
      <c r="B29" s="38"/>
      <c r="C29" s="33"/>
      <c r="D29" s="111"/>
      <c r="E29" s="111"/>
      <c r="F29" s="111"/>
      <c r="G29" s="111"/>
      <c r="H29" s="111"/>
      <c r="I29" s="111"/>
      <c r="J29" s="111"/>
      <c r="K29" s="111"/>
      <c r="L29" s="105"/>
      <c r="S29" s="33"/>
      <c r="T29" s="33"/>
      <c r="U29" s="33"/>
      <c r="V29" s="33"/>
      <c r="W29" s="33"/>
      <c r="X29" s="33"/>
      <c r="Y29" s="33"/>
      <c r="Z29" s="33"/>
      <c r="AA29" s="33"/>
      <c r="AB29" s="33"/>
      <c r="AC29" s="33"/>
      <c r="AD29" s="33"/>
      <c r="AE29" s="33"/>
    </row>
    <row r="30" spans="1:31" s="2" customFormat="1" ht="25.35" customHeight="1">
      <c r="A30" s="33"/>
      <c r="B30" s="38"/>
      <c r="C30" s="33"/>
      <c r="D30" s="112" t="s">
        <v>35</v>
      </c>
      <c r="E30" s="33"/>
      <c r="F30" s="33"/>
      <c r="G30" s="33"/>
      <c r="H30" s="33"/>
      <c r="I30" s="33"/>
      <c r="J30" s="113">
        <f>ROUND(J80, 2)</f>
        <v>0</v>
      </c>
      <c r="K30" s="33"/>
      <c r="L30" s="105"/>
      <c r="S30" s="33"/>
      <c r="T30" s="33"/>
      <c r="U30" s="33"/>
      <c r="V30" s="33"/>
      <c r="W30" s="33"/>
      <c r="X30" s="33"/>
      <c r="Y30" s="33"/>
      <c r="Z30" s="33"/>
      <c r="AA30" s="33"/>
      <c r="AB30" s="33"/>
      <c r="AC30" s="33"/>
      <c r="AD30" s="33"/>
      <c r="AE30" s="33"/>
    </row>
    <row r="31" spans="1:31" s="2" customFormat="1" ht="6.95" customHeight="1">
      <c r="A31" s="33"/>
      <c r="B31" s="38"/>
      <c r="C31" s="33"/>
      <c r="D31" s="111"/>
      <c r="E31" s="111"/>
      <c r="F31" s="111"/>
      <c r="G31" s="111"/>
      <c r="H31" s="111"/>
      <c r="I31" s="111"/>
      <c r="J31" s="111"/>
      <c r="K31" s="111"/>
      <c r="L31" s="105"/>
      <c r="S31" s="33"/>
      <c r="T31" s="33"/>
      <c r="U31" s="33"/>
      <c r="V31" s="33"/>
      <c r="W31" s="33"/>
      <c r="X31" s="33"/>
      <c r="Y31" s="33"/>
      <c r="Z31" s="33"/>
      <c r="AA31" s="33"/>
      <c r="AB31" s="33"/>
      <c r="AC31" s="33"/>
      <c r="AD31" s="33"/>
      <c r="AE31" s="33"/>
    </row>
    <row r="32" spans="1:31" s="2" customFormat="1" ht="14.45" customHeight="1">
      <c r="A32" s="33"/>
      <c r="B32" s="38"/>
      <c r="C32" s="33"/>
      <c r="D32" s="33"/>
      <c r="E32" s="33"/>
      <c r="F32" s="114" t="s">
        <v>37</v>
      </c>
      <c r="G32" s="33"/>
      <c r="H32" s="33"/>
      <c r="I32" s="114" t="s">
        <v>36</v>
      </c>
      <c r="J32" s="114" t="s">
        <v>38</v>
      </c>
      <c r="K32" s="33"/>
      <c r="L32" s="105"/>
      <c r="S32" s="33"/>
      <c r="T32" s="33"/>
      <c r="U32" s="33"/>
      <c r="V32" s="33"/>
      <c r="W32" s="33"/>
      <c r="X32" s="33"/>
      <c r="Y32" s="33"/>
      <c r="Z32" s="33"/>
      <c r="AA32" s="33"/>
      <c r="AB32" s="33"/>
      <c r="AC32" s="33"/>
      <c r="AD32" s="33"/>
      <c r="AE32" s="33"/>
    </row>
    <row r="33" spans="1:31" s="2" customFormat="1" ht="14.45" customHeight="1">
      <c r="A33" s="33"/>
      <c r="B33" s="38"/>
      <c r="C33" s="33"/>
      <c r="D33" s="115" t="s">
        <v>39</v>
      </c>
      <c r="E33" s="104" t="s">
        <v>40</v>
      </c>
      <c r="F33" s="116">
        <f>ROUND((SUM(BE80:BE86)),  2)</f>
        <v>0</v>
      </c>
      <c r="G33" s="33"/>
      <c r="H33" s="33"/>
      <c r="I33" s="117">
        <v>0.21</v>
      </c>
      <c r="J33" s="116">
        <f>ROUND(((SUM(BE80:BE86))*I33),  2)</f>
        <v>0</v>
      </c>
      <c r="K33" s="33"/>
      <c r="L33" s="105"/>
      <c r="S33" s="33"/>
      <c r="T33" s="33"/>
      <c r="U33" s="33"/>
      <c r="V33" s="33"/>
      <c r="W33" s="33"/>
      <c r="X33" s="33"/>
      <c r="Y33" s="33"/>
      <c r="Z33" s="33"/>
      <c r="AA33" s="33"/>
      <c r="AB33" s="33"/>
      <c r="AC33" s="33"/>
      <c r="AD33" s="33"/>
      <c r="AE33" s="33"/>
    </row>
    <row r="34" spans="1:31" s="2" customFormat="1" ht="14.45" customHeight="1">
      <c r="A34" s="33"/>
      <c r="B34" s="38"/>
      <c r="C34" s="33"/>
      <c r="D34" s="33"/>
      <c r="E34" s="104" t="s">
        <v>41</v>
      </c>
      <c r="F34" s="116">
        <f>ROUND((SUM(BF80:BF86)),  2)</f>
        <v>0</v>
      </c>
      <c r="G34" s="33"/>
      <c r="H34" s="33"/>
      <c r="I34" s="117">
        <v>0.15</v>
      </c>
      <c r="J34" s="116">
        <f>ROUND(((SUM(BF80:BF86))*I34),  2)</f>
        <v>0</v>
      </c>
      <c r="K34" s="33"/>
      <c r="L34" s="105"/>
      <c r="S34" s="33"/>
      <c r="T34" s="33"/>
      <c r="U34" s="33"/>
      <c r="V34" s="33"/>
      <c r="W34" s="33"/>
      <c r="X34" s="33"/>
      <c r="Y34" s="33"/>
      <c r="Z34" s="33"/>
      <c r="AA34" s="33"/>
      <c r="AB34" s="33"/>
      <c r="AC34" s="33"/>
      <c r="AD34" s="33"/>
      <c r="AE34" s="33"/>
    </row>
    <row r="35" spans="1:31" s="2" customFormat="1" ht="14.45" hidden="1" customHeight="1">
      <c r="A35" s="33"/>
      <c r="B35" s="38"/>
      <c r="C35" s="33"/>
      <c r="D35" s="33"/>
      <c r="E35" s="104" t="s">
        <v>42</v>
      </c>
      <c r="F35" s="116">
        <f>ROUND((SUM(BG80:BG86)),  2)</f>
        <v>0</v>
      </c>
      <c r="G35" s="33"/>
      <c r="H35" s="33"/>
      <c r="I35" s="117">
        <v>0.21</v>
      </c>
      <c r="J35" s="116">
        <f>0</f>
        <v>0</v>
      </c>
      <c r="K35" s="33"/>
      <c r="L35" s="105"/>
      <c r="S35" s="33"/>
      <c r="T35" s="33"/>
      <c r="U35" s="33"/>
      <c r="V35" s="33"/>
      <c r="W35" s="33"/>
      <c r="X35" s="33"/>
      <c r="Y35" s="33"/>
      <c r="Z35" s="33"/>
      <c r="AA35" s="33"/>
      <c r="AB35" s="33"/>
      <c r="AC35" s="33"/>
      <c r="AD35" s="33"/>
      <c r="AE35" s="33"/>
    </row>
    <row r="36" spans="1:31" s="2" customFormat="1" ht="14.45" hidden="1" customHeight="1">
      <c r="A36" s="33"/>
      <c r="B36" s="38"/>
      <c r="C36" s="33"/>
      <c r="D36" s="33"/>
      <c r="E36" s="104" t="s">
        <v>43</v>
      </c>
      <c r="F36" s="116">
        <f>ROUND((SUM(BH80:BH86)),  2)</f>
        <v>0</v>
      </c>
      <c r="G36" s="33"/>
      <c r="H36" s="33"/>
      <c r="I36" s="117">
        <v>0.15</v>
      </c>
      <c r="J36" s="116">
        <f>0</f>
        <v>0</v>
      </c>
      <c r="K36" s="33"/>
      <c r="L36" s="105"/>
      <c r="S36" s="33"/>
      <c r="T36" s="33"/>
      <c r="U36" s="33"/>
      <c r="V36" s="33"/>
      <c r="W36" s="33"/>
      <c r="X36" s="33"/>
      <c r="Y36" s="33"/>
      <c r="Z36" s="33"/>
      <c r="AA36" s="33"/>
      <c r="AB36" s="33"/>
      <c r="AC36" s="33"/>
      <c r="AD36" s="33"/>
      <c r="AE36" s="33"/>
    </row>
    <row r="37" spans="1:31" s="2" customFormat="1" ht="14.45" hidden="1" customHeight="1">
      <c r="A37" s="33"/>
      <c r="B37" s="38"/>
      <c r="C37" s="33"/>
      <c r="D37" s="33"/>
      <c r="E37" s="104" t="s">
        <v>44</v>
      </c>
      <c r="F37" s="116">
        <f>ROUND((SUM(BI80:BI86)),  2)</f>
        <v>0</v>
      </c>
      <c r="G37" s="33"/>
      <c r="H37" s="33"/>
      <c r="I37" s="117">
        <v>0</v>
      </c>
      <c r="J37" s="116">
        <f>0</f>
        <v>0</v>
      </c>
      <c r="K37" s="33"/>
      <c r="L37" s="105"/>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105"/>
      <c r="S38" s="33"/>
      <c r="T38" s="33"/>
      <c r="U38" s="33"/>
      <c r="V38" s="33"/>
      <c r="W38" s="33"/>
      <c r="X38" s="33"/>
      <c r="Y38" s="33"/>
      <c r="Z38" s="33"/>
      <c r="AA38" s="33"/>
      <c r="AB38" s="33"/>
      <c r="AC38" s="33"/>
      <c r="AD38" s="33"/>
      <c r="AE38" s="33"/>
    </row>
    <row r="39" spans="1:31" s="2" customFormat="1" ht="25.35" customHeight="1">
      <c r="A39" s="33"/>
      <c r="B39" s="38"/>
      <c r="C39" s="118"/>
      <c r="D39" s="119" t="s">
        <v>45</v>
      </c>
      <c r="E39" s="120"/>
      <c r="F39" s="120"/>
      <c r="G39" s="121" t="s">
        <v>46</v>
      </c>
      <c r="H39" s="122" t="s">
        <v>47</v>
      </c>
      <c r="I39" s="120"/>
      <c r="J39" s="123">
        <f>SUM(J30:J37)</f>
        <v>0</v>
      </c>
      <c r="K39" s="124"/>
      <c r="L39" s="105"/>
      <c r="S39" s="33"/>
      <c r="T39" s="33"/>
      <c r="U39" s="33"/>
      <c r="V39" s="33"/>
      <c r="W39" s="33"/>
      <c r="X39" s="33"/>
      <c r="Y39" s="33"/>
      <c r="Z39" s="33"/>
      <c r="AA39" s="33"/>
      <c r="AB39" s="33"/>
      <c r="AC39" s="33"/>
      <c r="AD39" s="33"/>
      <c r="AE39" s="33"/>
    </row>
    <row r="40" spans="1:31" s="2" customFormat="1" ht="14.45" customHeight="1">
      <c r="A40" s="33"/>
      <c r="B40" s="125"/>
      <c r="C40" s="126"/>
      <c r="D40" s="126"/>
      <c r="E40" s="126"/>
      <c r="F40" s="126"/>
      <c r="G40" s="126"/>
      <c r="H40" s="126"/>
      <c r="I40" s="126"/>
      <c r="J40" s="126"/>
      <c r="K40" s="126"/>
      <c r="L40" s="105"/>
      <c r="S40" s="33"/>
      <c r="T40" s="33"/>
      <c r="U40" s="33"/>
      <c r="V40" s="33"/>
      <c r="W40" s="33"/>
      <c r="X40" s="33"/>
      <c r="Y40" s="33"/>
      <c r="Z40" s="33"/>
      <c r="AA40" s="33"/>
      <c r="AB40" s="33"/>
      <c r="AC40" s="33"/>
      <c r="AD40" s="33"/>
      <c r="AE40" s="33"/>
    </row>
    <row r="44" spans="1:31" s="2" customFormat="1" ht="6.95" customHeight="1">
      <c r="A44" s="33"/>
      <c r="B44" s="127"/>
      <c r="C44" s="128"/>
      <c r="D44" s="128"/>
      <c r="E44" s="128"/>
      <c r="F44" s="128"/>
      <c r="G44" s="128"/>
      <c r="H44" s="128"/>
      <c r="I44" s="128"/>
      <c r="J44" s="128"/>
      <c r="K44" s="128"/>
      <c r="L44" s="105"/>
      <c r="S44" s="33"/>
      <c r="T44" s="33"/>
      <c r="U44" s="33"/>
      <c r="V44" s="33"/>
      <c r="W44" s="33"/>
      <c r="X44" s="33"/>
      <c r="Y44" s="33"/>
      <c r="Z44" s="33"/>
      <c r="AA44" s="33"/>
      <c r="AB44" s="33"/>
      <c r="AC44" s="33"/>
      <c r="AD44" s="33"/>
      <c r="AE44" s="33"/>
    </row>
    <row r="45" spans="1:31" s="2" customFormat="1" ht="24.95" customHeight="1">
      <c r="A45" s="33"/>
      <c r="B45" s="34"/>
      <c r="C45" s="22" t="s">
        <v>89</v>
      </c>
      <c r="D45" s="35"/>
      <c r="E45" s="35"/>
      <c r="F45" s="35"/>
      <c r="G45" s="35"/>
      <c r="H45" s="35"/>
      <c r="I45" s="35"/>
      <c r="J45" s="35"/>
      <c r="K45" s="35"/>
      <c r="L45" s="105"/>
      <c r="S45" s="33"/>
      <c r="T45" s="33"/>
      <c r="U45" s="33"/>
      <c r="V45" s="33"/>
      <c r="W45" s="33"/>
      <c r="X45" s="33"/>
      <c r="Y45" s="33"/>
      <c r="Z45" s="33"/>
      <c r="AA45" s="33"/>
      <c r="AB45" s="33"/>
      <c r="AC45" s="33"/>
      <c r="AD45" s="33"/>
      <c r="AE45" s="33"/>
    </row>
    <row r="46" spans="1:31" s="2" customFormat="1" ht="6.95" customHeight="1">
      <c r="A46" s="33"/>
      <c r="B46" s="34"/>
      <c r="C46" s="35"/>
      <c r="D46" s="35"/>
      <c r="E46" s="35"/>
      <c r="F46" s="35"/>
      <c r="G46" s="35"/>
      <c r="H46" s="35"/>
      <c r="I46" s="35"/>
      <c r="J46" s="35"/>
      <c r="K46" s="35"/>
      <c r="L46" s="105"/>
      <c r="S46" s="33"/>
      <c r="T46" s="33"/>
      <c r="U46" s="33"/>
      <c r="V46" s="33"/>
      <c r="W46" s="33"/>
      <c r="X46" s="33"/>
      <c r="Y46" s="33"/>
      <c r="Z46" s="33"/>
      <c r="AA46" s="33"/>
      <c r="AB46" s="33"/>
      <c r="AC46" s="33"/>
      <c r="AD46" s="33"/>
      <c r="AE46" s="33"/>
    </row>
    <row r="47" spans="1:31" s="2" customFormat="1" ht="12" customHeight="1">
      <c r="A47" s="33"/>
      <c r="B47" s="34"/>
      <c r="C47" s="28" t="s">
        <v>16</v>
      </c>
      <c r="D47" s="35"/>
      <c r="E47" s="35"/>
      <c r="F47" s="35"/>
      <c r="G47" s="35"/>
      <c r="H47" s="35"/>
      <c r="I47" s="35"/>
      <c r="J47" s="35"/>
      <c r="K47" s="35"/>
      <c r="L47" s="105"/>
      <c r="S47" s="33"/>
      <c r="T47" s="33"/>
      <c r="U47" s="33"/>
      <c r="V47" s="33"/>
      <c r="W47" s="33"/>
      <c r="X47" s="33"/>
      <c r="Y47" s="33"/>
      <c r="Z47" s="33"/>
      <c r="AA47" s="33"/>
      <c r="AB47" s="33"/>
      <c r="AC47" s="33"/>
      <c r="AD47" s="33"/>
      <c r="AE47" s="33"/>
    </row>
    <row r="48" spans="1:31" s="2" customFormat="1" ht="16.5" customHeight="1">
      <c r="A48" s="33"/>
      <c r="B48" s="34"/>
      <c r="C48" s="35"/>
      <c r="D48" s="35"/>
      <c r="E48" s="347" t="str">
        <f>E7</f>
        <v>Lomnice nad Popelkou - Nová Ves nad Popelkou 1. verze</v>
      </c>
      <c r="F48" s="348"/>
      <c r="G48" s="348"/>
      <c r="H48" s="348"/>
      <c r="I48" s="35"/>
      <c r="J48" s="35"/>
      <c r="K48" s="35"/>
      <c r="L48" s="105"/>
      <c r="S48" s="33"/>
      <c r="T48" s="33"/>
      <c r="U48" s="33"/>
      <c r="V48" s="33"/>
      <c r="W48" s="33"/>
      <c r="X48" s="33"/>
      <c r="Y48" s="33"/>
      <c r="Z48" s="33"/>
      <c r="AA48" s="33"/>
      <c r="AB48" s="33"/>
      <c r="AC48" s="33"/>
      <c r="AD48" s="33"/>
      <c r="AE48" s="33"/>
    </row>
    <row r="49" spans="1:47" s="2" customFormat="1" ht="12" customHeight="1">
      <c r="A49" s="33"/>
      <c r="B49" s="34"/>
      <c r="C49" s="28" t="s">
        <v>87</v>
      </c>
      <c r="D49" s="35"/>
      <c r="E49" s="35"/>
      <c r="F49" s="35"/>
      <c r="G49" s="35"/>
      <c r="H49" s="35"/>
      <c r="I49" s="35"/>
      <c r="J49" s="35"/>
      <c r="K49" s="35"/>
      <c r="L49" s="105"/>
      <c r="S49" s="33"/>
      <c r="T49" s="33"/>
      <c r="U49" s="33"/>
      <c r="V49" s="33"/>
      <c r="W49" s="33"/>
      <c r="X49" s="33"/>
      <c r="Y49" s="33"/>
      <c r="Z49" s="33"/>
      <c r="AA49" s="33"/>
      <c r="AB49" s="33"/>
      <c r="AC49" s="33"/>
      <c r="AD49" s="33"/>
      <c r="AE49" s="33"/>
    </row>
    <row r="50" spans="1:47" s="2" customFormat="1" ht="16.5" customHeight="1">
      <c r="A50" s="33"/>
      <c r="B50" s="34"/>
      <c r="C50" s="35"/>
      <c r="D50" s="35"/>
      <c r="E50" s="319" t="str">
        <f>E9</f>
        <v>SO 03 - VRN</v>
      </c>
      <c r="F50" s="349"/>
      <c r="G50" s="349"/>
      <c r="H50" s="349"/>
      <c r="I50" s="35"/>
      <c r="J50" s="35"/>
      <c r="K50" s="35"/>
      <c r="L50" s="105"/>
      <c r="S50" s="33"/>
      <c r="T50" s="33"/>
      <c r="U50" s="33"/>
      <c r="V50" s="33"/>
      <c r="W50" s="33"/>
      <c r="X50" s="33"/>
      <c r="Y50" s="33"/>
      <c r="Z50" s="33"/>
      <c r="AA50" s="33"/>
      <c r="AB50" s="33"/>
      <c r="AC50" s="33"/>
      <c r="AD50" s="33"/>
      <c r="AE50" s="33"/>
    </row>
    <row r="51" spans="1:47" s="2" customFormat="1" ht="6.95" customHeight="1">
      <c r="A51" s="33"/>
      <c r="B51" s="34"/>
      <c r="C51" s="35"/>
      <c r="D51" s="35"/>
      <c r="E51" s="35"/>
      <c r="F51" s="35"/>
      <c r="G51" s="35"/>
      <c r="H51" s="35"/>
      <c r="I51" s="35"/>
      <c r="J51" s="35"/>
      <c r="K51" s="35"/>
      <c r="L51" s="105"/>
      <c r="S51" s="33"/>
      <c r="T51" s="33"/>
      <c r="U51" s="33"/>
      <c r="V51" s="33"/>
      <c r="W51" s="33"/>
      <c r="X51" s="33"/>
      <c r="Y51" s="33"/>
      <c r="Z51" s="33"/>
      <c r="AA51" s="33"/>
      <c r="AB51" s="33"/>
      <c r="AC51" s="33"/>
      <c r="AD51" s="33"/>
      <c r="AE51" s="33"/>
    </row>
    <row r="52" spans="1:47" s="2" customFormat="1" ht="12" customHeight="1">
      <c r="A52" s="33"/>
      <c r="B52" s="34"/>
      <c r="C52" s="28" t="s">
        <v>21</v>
      </c>
      <c r="D52" s="35"/>
      <c r="E52" s="35"/>
      <c r="F52" s="26" t="str">
        <f>F12</f>
        <v xml:space="preserve"> </v>
      </c>
      <c r="G52" s="35"/>
      <c r="H52" s="35"/>
      <c r="I52" s="28" t="s">
        <v>23</v>
      </c>
      <c r="J52" s="58" t="str">
        <f>IF(J12="","",J12)</f>
        <v>29. 5. 2023</v>
      </c>
      <c r="K52" s="35"/>
      <c r="L52" s="105"/>
      <c r="S52" s="33"/>
      <c r="T52" s="33"/>
      <c r="U52" s="33"/>
      <c r="V52" s="33"/>
      <c r="W52" s="33"/>
      <c r="X52" s="33"/>
      <c r="Y52" s="33"/>
      <c r="Z52" s="33"/>
      <c r="AA52" s="33"/>
      <c r="AB52" s="33"/>
      <c r="AC52" s="33"/>
      <c r="AD52" s="33"/>
      <c r="AE52" s="33"/>
    </row>
    <row r="53" spans="1:47" s="2" customFormat="1" ht="6.95" customHeight="1">
      <c r="A53" s="33"/>
      <c r="B53" s="34"/>
      <c r="C53" s="35"/>
      <c r="D53" s="35"/>
      <c r="E53" s="35"/>
      <c r="F53" s="35"/>
      <c r="G53" s="35"/>
      <c r="H53" s="35"/>
      <c r="I53" s="35"/>
      <c r="J53" s="35"/>
      <c r="K53" s="35"/>
      <c r="L53" s="105"/>
      <c r="S53" s="33"/>
      <c r="T53" s="33"/>
      <c r="U53" s="33"/>
      <c r="V53" s="33"/>
      <c r="W53" s="33"/>
      <c r="X53" s="33"/>
      <c r="Y53" s="33"/>
      <c r="Z53" s="33"/>
      <c r="AA53" s="33"/>
      <c r="AB53" s="33"/>
      <c r="AC53" s="33"/>
      <c r="AD53" s="33"/>
      <c r="AE53" s="33"/>
    </row>
    <row r="54" spans="1:47" s="2" customFormat="1" ht="15.2" customHeight="1">
      <c r="A54" s="33"/>
      <c r="B54" s="34"/>
      <c r="C54" s="28" t="s">
        <v>25</v>
      </c>
      <c r="D54" s="35"/>
      <c r="E54" s="35"/>
      <c r="F54" s="26" t="str">
        <f>E15</f>
        <v xml:space="preserve"> </v>
      </c>
      <c r="G54" s="35"/>
      <c r="H54" s="35"/>
      <c r="I54" s="28" t="s">
        <v>30</v>
      </c>
      <c r="J54" s="31" t="str">
        <f>E21</f>
        <v xml:space="preserve"> </v>
      </c>
      <c r="K54" s="35"/>
      <c r="L54" s="105"/>
      <c r="S54" s="33"/>
      <c r="T54" s="33"/>
      <c r="U54" s="33"/>
      <c r="V54" s="33"/>
      <c r="W54" s="33"/>
      <c r="X54" s="33"/>
      <c r="Y54" s="33"/>
      <c r="Z54" s="33"/>
      <c r="AA54" s="33"/>
      <c r="AB54" s="33"/>
      <c r="AC54" s="33"/>
      <c r="AD54" s="33"/>
      <c r="AE54" s="33"/>
    </row>
    <row r="55" spans="1:47" s="2" customFormat="1" ht="15.2" customHeight="1">
      <c r="A55" s="33"/>
      <c r="B55" s="34"/>
      <c r="C55" s="28" t="s">
        <v>28</v>
      </c>
      <c r="D55" s="35"/>
      <c r="E55" s="35"/>
      <c r="F55" s="26" t="str">
        <f>IF(E18="","",E18)</f>
        <v>Vyplň údaj</v>
      </c>
      <c r="G55" s="35"/>
      <c r="H55" s="35"/>
      <c r="I55" s="28" t="s">
        <v>32</v>
      </c>
      <c r="J55" s="31" t="str">
        <f>E24</f>
        <v xml:space="preserve"> </v>
      </c>
      <c r="K55" s="35"/>
      <c r="L55" s="105"/>
      <c r="S55" s="33"/>
      <c r="T55" s="33"/>
      <c r="U55" s="33"/>
      <c r="V55" s="33"/>
      <c r="W55" s="33"/>
      <c r="X55" s="33"/>
      <c r="Y55" s="33"/>
      <c r="Z55" s="33"/>
      <c r="AA55" s="33"/>
      <c r="AB55" s="33"/>
      <c r="AC55" s="33"/>
      <c r="AD55" s="33"/>
      <c r="AE55" s="33"/>
    </row>
    <row r="56" spans="1:47" s="2" customFormat="1" ht="10.35" customHeight="1">
      <c r="A56" s="33"/>
      <c r="B56" s="34"/>
      <c r="C56" s="35"/>
      <c r="D56" s="35"/>
      <c r="E56" s="35"/>
      <c r="F56" s="35"/>
      <c r="G56" s="35"/>
      <c r="H56" s="35"/>
      <c r="I56" s="35"/>
      <c r="J56" s="35"/>
      <c r="K56" s="35"/>
      <c r="L56" s="105"/>
      <c r="S56" s="33"/>
      <c r="T56" s="33"/>
      <c r="U56" s="33"/>
      <c r="V56" s="33"/>
      <c r="W56" s="33"/>
      <c r="X56" s="33"/>
      <c r="Y56" s="33"/>
      <c r="Z56" s="33"/>
      <c r="AA56" s="33"/>
      <c r="AB56" s="33"/>
      <c r="AC56" s="33"/>
      <c r="AD56" s="33"/>
      <c r="AE56" s="33"/>
    </row>
    <row r="57" spans="1:47" s="2" customFormat="1" ht="29.25" customHeight="1">
      <c r="A57" s="33"/>
      <c r="B57" s="34"/>
      <c r="C57" s="129" t="s">
        <v>90</v>
      </c>
      <c r="D57" s="130"/>
      <c r="E57" s="130"/>
      <c r="F57" s="130"/>
      <c r="G57" s="130"/>
      <c r="H57" s="130"/>
      <c r="I57" s="130"/>
      <c r="J57" s="131" t="s">
        <v>91</v>
      </c>
      <c r="K57" s="130"/>
      <c r="L57" s="105"/>
      <c r="S57" s="33"/>
      <c r="T57" s="33"/>
      <c r="U57" s="33"/>
      <c r="V57" s="33"/>
      <c r="W57" s="33"/>
      <c r="X57" s="33"/>
      <c r="Y57" s="33"/>
      <c r="Z57" s="33"/>
      <c r="AA57" s="33"/>
      <c r="AB57" s="33"/>
      <c r="AC57" s="33"/>
      <c r="AD57" s="33"/>
      <c r="AE57" s="33"/>
    </row>
    <row r="58" spans="1:47" s="2" customFormat="1" ht="10.35" customHeight="1">
      <c r="A58" s="33"/>
      <c r="B58" s="34"/>
      <c r="C58" s="35"/>
      <c r="D58" s="35"/>
      <c r="E58" s="35"/>
      <c r="F58" s="35"/>
      <c r="G58" s="35"/>
      <c r="H58" s="35"/>
      <c r="I58" s="35"/>
      <c r="J58" s="35"/>
      <c r="K58" s="35"/>
      <c r="L58" s="105"/>
      <c r="S58" s="33"/>
      <c r="T58" s="33"/>
      <c r="U58" s="33"/>
      <c r="V58" s="33"/>
      <c r="W58" s="33"/>
      <c r="X58" s="33"/>
      <c r="Y58" s="33"/>
      <c r="Z58" s="33"/>
      <c r="AA58" s="33"/>
      <c r="AB58" s="33"/>
      <c r="AC58" s="33"/>
      <c r="AD58" s="33"/>
      <c r="AE58" s="33"/>
    </row>
    <row r="59" spans="1:47" s="2" customFormat="1" ht="22.9" customHeight="1">
      <c r="A59" s="33"/>
      <c r="B59" s="34"/>
      <c r="C59" s="132" t="s">
        <v>67</v>
      </c>
      <c r="D59" s="35"/>
      <c r="E59" s="35"/>
      <c r="F59" s="35"/>
      <c r="G59" s="35"/>
      <c r="H59" s="35"/>
      <c r="I59" s="35"/>
      <c r="J59" s="76">
        <f>J80</f>
        <v>0</v>
      </c>
      <c r="K59" s="35"/>
      <c r="L59" s="105"/>
      <c r="S59" s="33"/>
      <c r="T59" s="33"/>
      <c r="U59" s="33"/>
      <c r="V59" s="33"/>
      <c r="W59" s="33"/>
      <c r="X59" s="33"/>
      <c r="Y59" s="33"/>
      <c r="Z59" s="33"/>
      <c r="AA59" s="33"/>
      <c r="AB59" s="33"/>
      <c r="AC59" s="33"/>
      <c r="AD59" s="33"/>
      <c r="AE59" s="33"/>
      <c r="AU59" s="16" t="s">
        <v>92</v>
      </c>
    </row>
    <row r="60" spans="1:47" s="9" customFormat="1" ht="24.95" customHeight="1">
      <c r="B60" s="133"/>
      <c r="C60" s="134"/>
      <c r="D60" s="135" t="s">
        <v>469</v>
      </c>
      <c r="E60" s="136"/>
      <c r="F60" s="136"/>
      <c r="G60" s="136"/>
      <c r="H60" s="136"/>
      <c r="I60" s="136"/>
      <c r="J60" s="137">
        <f>J81</f>
        <v>0</v>
      </c>
      <c r="K60" s="134"/>
      <c r="L60" s="138"/>
    </row>
    <row r="61" spans="1:47" s="2" customFormat="1" ht="21.75" customHeight="1">
      <c r="A61" s="33"/>
      <c r="B61" s="34"/>
      <c r="C61" s="35"/>
      <c r="D61" s="35"/>
      <c r="E61" s="35"/>
      <c r="F61" s="35"/>
      <c r="G61" s="35"/>
      <c r="H61" s="35"/>
      <c r="I61" s="35"/>
      <c r="J61" s="35"/>
      <c r="K61" s="35"/>
      <c r="L61" s="105"/>
      <c r="S61" s="33"/>
      <c r="T61" s="33"/>
      <c r="U61" s="33"/>
      <c r="V61" s="33"/>
      <c r="W61" s="33"/>
      <c r="X61" s="33"/>
      <c r="Y61" s="33"/>
      <c r="Z61" s="33"/>
      <c r="AA61" s="33"/>
      <c r="AB61" s="33"/>
      <c r="AC61" s="33"/>
      <c r="AD61" s="33"/>
      <c r="AE61" s="33"/>
    </row>
    <row r="62" spans="1:47" s="2" customFormat="1" ht="6.95" customHeight="1">
      <c r="A62" s="33"/>
      <c r="B62" s="46"/>
      <c r="C62" s="47"/>
      <c r="D62" s="47"/>
      <c r="E62" s="47"/>
      <c r="F62" s="47"/>
      <c r="G62" s="47"/>
      <c r="H62" s="47"/>
      <c r="I62" s="47"/>
      <c r="J62" s="47"/>
      <c r="K62" s="47"/>
      <c r="L62" s="105"/>
      <c r="S62" s="33"/>
      <c r="T62" s="33"/>
      <c r="U62" s="33"/>
      <c r="V62" s="33"/>
      <c r="W62" s="33"/>
      <c r="X62" s="33"/>
      <c r="Y62" s="33"/>
      <c r="Z62" s="33"/>
      <c r="AA62" s="33"/>
      <c r="AB62" s="33"/>
      <c r="AC62" s="33"/>
      <c r="AD62" s="33"/>
      <c r="AE62" s="33"/>
    </row>
    <row r="66" spans="1:63" s="2" customFormat="1" ht="6.95" customHeight="1">
      <c r="A66" s="33"/>
      <c r="B66" s="48"/>
      <c r="C66" s="49"/>
      <c r="D66" s="49"/>
      <c r="E66" s="49"/>
      <c r="F66" s="49"/>
      <c r="G66" s="49"/>
      <c r="H66" s="49"/>
      <c r="I66" s="49"/>
      <c r="J66" s="49"/>
      <c r="K66" s="49"/>
      <c r="L66" s="105"/>
      <c r="S66" s="33"/>
      <c r="T66" s="33"/>
      <c r="U66" s="33"/>
      <c r="V66" s="33"/>
      <c r="W66" s="33"/>
      <c r="X66" s="33"/>
      <c r="Y66" s="33"/>
      <c r="Z66" s="33"/>
      <c r="AA66" s="33"/>
      <c r="AB66" s="33"/>
      <c r="AC66" s="33"/>
      <c r="AD66" s="33"/>
      <c r="AE66" s="33"/>
    </row>
    <row r="67" spans="1:63" s="2" customFormat="1" ht="24.95" customHeight="1">
      <c r="A67" s="33"/>
      <c r="B67" s="34"/>
      <c r="C67" s="22" t="s">
        <v>97</v>
      </c>
      <c r="D67" s="35"/>
      <c r="E67" s="35"/>
      <c r="F67" s="35"/>
      <c r="G67" s="35"/>
      <c r="H67" s="35"/>
      <c r="I67" s="35"/>
      <c r="J67" s="35"/>
      <c r="K67" s="35"/>
      <c r="L67" s="105"/>
      <c r="S67" s="33"/>
      <c r="T67" s="33"/>
      <c r="U67" s="33"/>
      <c r="V67" s="33"/>
      <c r="W67" s="33"/>
      <c r="X67" s="33"/>
      <c r="Y67" s="33"/>
      <c r="Z67" s="33"/>
      <c r="AA67" s="33"/>
      <c r="AB67" s="33"/>
      <c r="AC67" s="33"/>
      <c r="AD67" s="33"/>
      <c r="AE67" s="33"/>
    </row>
    <row r="68" spans="1:63" s="2" customFormat="1" ht="6.95" customHeight="1">
      <c r="A68" s="33"/>
      <c r="B68" s="34"/>
      <c r="C68" s="35"/>
      <c r="D68" s="35"/>
      <c r="E68" s="35"/>
      <c r="F68" s="35"/>
      <c r="G68" s="35"/>
      <c r="H68" s="35"/>
      <c r="I68" s="35"/>
      <c r="J68" s="35"/>
      <c r="K68" s="35"/>
      <c r="L68" s="105"/>
      <c r="S68" s="33"/>
      <c r="T68" s="33"/>
      <c r="U68" s="33"/>
      <c r="V68" s="33"/>
      <c r="W68" s="33"/>
      <c r="X68" s="33"/>
      <c r="Y68" s="33"/>
      <c r="Z68" s="33"/>
      <c r="AA68" s="33"/>
      <c r="AB68" s="33"/>
      <c r="AC68" s="33"/>
      <c r="AD68" s="33"/>
      <c r="AE68" s="33"/>
    </row>
    <row r="69" spans="1:63" s="2" customFormat="1" ht="12" customHeight="1">
      <c r="A69" s="33"/>
      <c r="B69" s="34"/>
      <c r="C69" s="28" t="s">
        <v>16</v>
      </c>
      <c r="D69" s="35"/>
      <c r="E69" s="35"/>
      <c r="F69" s="35"/>
      <c r="G69" s="35"/>
      <c r="H69" s="35"/>
      <c r="I69" s="35"/>
      <c r="J69" s="35"/>
      <c r="K69" s="35"/>
      <c r="L69" s="105"/>
      <c r="S69" s="33"/>
      <c r="T69" s="33"/>
      <c r="U69" s="33"/>
      <c r="V69" s="33"/>
      <c r="W69" s="33"/>
      <c r="X69" s="33"/>
      <c r="Y69" s="33"/>
      <c r="Z69" s="33"/>
      <c r="AA69" s="33"/>
      <c r="AB69" s="33"/>
      <c r="AC69" s="33"/>
      <c r="AD69" s="33"/>
      <c r="AE69" s="33"/>
    </row>
    <row r="70" spans="1:63" s="2" customFormat="1" ht="16.5" customHeight="1">
      <c r="A70" s="33"/>
      <c r="B70" s="34"/>
      <c r="C70" s="35"/>
      <c r="D70" s="35"/>
      <c r="E70" s="347" t="str">
        <f>E7</f>
        <v>Lomnice nad Popelkou - Nová Ves nad Popelkou 1. verze</v>
      </c>
      <c r="F70" s="348"/>
      <c r="G70" s="348"/>
      <c r="H70" s="348"/>
      <c r="I70" s="35"/>
      <c r="J70" s="35"/>
      <c r="K70" s="35"/>
      <c r="L70" s="105"/>
      <c r="S70" s="33"/>
      <c r="T70" s="33"/>
      <c r="U70" s="33"/>
      <c r="V70" s="33"/>
      <c r="W70" s="33"/>
      <c r="X70" s="33"/>
      <c r="Y70" s="33"/>
      <c r="Z70" s="33"/>
      <c r="AA70" s="33"/>
      <c r="AB70" s="33"/>
      <c r="AC70" s="33"/>
      <c r="AD70" s="33"/>
      <c r="AE70" s="33"/>
    </row>
    <row r="71" spans="1:63" s="2" customFormat="1" ht="12" customHeight="1">
      <c r="A71" s="33"/>
      <c r="B71" s="34"/>
      <c r="C71" s="28" t="s">
        <v>87</v>
      </c>
      <c r="D71" s="35"/>
      <c r="E71" s="35"/>
      <c r="F71" s="35"/>
      <c r="G71" s="35"/>
      <c r="H71" s="35"/>
      <c r="I71" s="35"/>
      <c r="J71" s="35"/>
      <c r="K71" s="35"/>
      <c r="L71" s="105"/>
      <c r="S71" s="33"/>
      <c r="T71" s="33"/>
      <c r="U71" s="33"/>
      <c r="V71" s="33"/>
      <c r="W71" s="33"/>
      <c r="X71" s="33"/>
      <c r="Y71" s="33"/>
      <c r="Z71" s="33"/>
      <c r="AA71" s="33"/>
      <c r="AB71" s="33"/>
      <c r="AC71" s="33"/>
      <c r="AD71" s="33"/>
      <c r="AE71" s="33"/>
    </row>
    <row r="72" spans="1:63" s="2" customFormat="1" ht="16.5" customHeight="1">
      <c r="A72" s="33"/>
      <c r="B72" s="34"/>
      <c r="C72" s="35"/>
      <c r="D72" s="35"/>
      <c r="E72" s="319" t="str">
        <f>E9</f>
        <v>SO 03 - VRN</v>
      </c>
      <c r="F72" s="349"/>
      <c r="G72" s="349"/>
      <c r="H72" s="349"/>
      <c r="I72" s="35"/>
      <c r="J72" s="35"/>
      <c r="K72" s="35"/>
      <c r="L72" s="105"/>
      <c r="S72" s="33"/>
      <c r="T72" s="33"/>
      <c r="U72" s="33"/>
      <c r="V72" s="33"/>
      <c r="W72" s="33"/>
      <c r="X72" s="33"/>
      <c r="Y72" s="33"/>
      <c r="Z72" s="33"/>
      <c r="AA72" s="33"/>
      <c r="AB72" s="33"/>
      <c r="AC72" s="33"/>
      <c r="AD72" s="33"/>
      <c r="AE72" s="33"/>
    </row>
    <row r="73" spans="1:63" s="2" customFormat="1" ht="6.95" customHeight="1">
      <c r="A73" s="33"/>
      <c r="B73" s="34"/>
      <c r="C73" s="35"/>
      <c r="D73" s="35"/>
      <c r="E73" s="35"/>
      <c r="F73" s="35"/>
      <c r="G73" s="35"/>
      <c r="H73" s="35"/>
      <c r="I73" s="35"/>
      <c r="J73" s="35"/>
      <c r="K73" s="35"/>
      <c r="L73" s="105"/>
      <c r="S73" s="33"/>
      <c r="T73" s="33"/>
      <c r="U73" s="33"/>
      <c r="V73" s="33"/>
      <c r="W73" s="33"/>
      <c r="X73" s="33"/>
      <c r="Y73" s="33"/>
      <c r="Z73" s="33"/>
      <c r="AA73" s="33"/>
      <c r="AB73" s="33"/>
      <c r="AC73" s="33"/>
      <c r="AD73" s="33"/>
      <c r="AE73" s="33"/>
    </row>
    <row r="74" spans="1:63" s="2" customFormat="1" ht="12" customHeight="1">
      <c r="A74" s="33"/>
      <c r="B74" s="34"/>
      <c r="C74" s="28" t="s">
        <v>21</v>
      </c>
      <c r="D74" s="35"/>
      <c r="E74" s="35"/>
      <c r="F74" s="26" t="str">
        <f>F12</f>
        <v xml:space="preserve"> </v>
      </c>
      <c r="G74" s="35"/>
      <c r="H74" s="35"/>
      <c r="I74" s="28" t="s">
        <v>23</v>
      </c>
      <c r="J74" s="58" t="str">
        <f>IF(J12="","",J12)</f>
        <v>29. 5. 2023</v>
      </c>
      <c r="K74" s="35"/>
      <c r="L74" s="105"/>
      <c r="S74" s="33"/>
      <c r="T74" s="33"/>
      <c r="U74" s="33"/>
      <c r="V74" s="33"/>
      <c r="W74" s="33"/>
      <c r="X74" s="33"/>
      <c r="Y74" s="33"/>
      <c r="Z74" s="33"/>
      <c r="AA74" s="33"/>
      <c r="AB74" s="33"/>
      <c r="AC74" s="33"/>
      <c r="AD74" s="33"/>
      <c r="AE74" s="33"/>
    </row>
    <row r="75" spans="1:63" s="2" customFormat="1" ht="6.95" customHeight="1">
      <c r="A75" s="33"/>
      <c r="B75" s="34"/>
      <c r="C75" s="35"/>
      <c r="D75" s="35"/>
      <c r="E75" s="35"/>
      <c r="F75" s="35"/>
      <c r="G75" s="35"/>
      <c r="H75" s="35"/>
      <c r="I75" s="35"/>
      <c r="J75" s="35"/>
      <c r="K75" s="35"/>
      <c r="L75" s="105"/>
      <c r="S75" s="33"/>
      <c r="T75" s="33"/>
      <c r="U75" s="33"/>
      <c r="V75" s="33"/>
      <c r="W75" s="33"/>
      <c r="X75" s="33"/>
      <c r="Y75" s="33"/>
      <c r="Z75" s="33"/>
      <c r="AA75" s="33"/>
      <c r="AB75" s="33"/>
      <c r="AC75" s="33"/>
      <c r="AD75" s="33"/>
      <c r="AE75" s="33"/>
    </row>
    <row r="76" spans="1:63" s="2" customFormat="1" ht="15.2" customHeight="1">
      <c r="A76" s="33"/>
      <c r="B76" s="34"/>
      <c r="C76" s="28" t="s">
        <v>25</v>
      </c>
      <c r="D76" s="35"/>
      <c r="E76" s="35"/>
      <c r="F76" s="26" t="str">
        <f>E15</f>
        <v xml:space="preserve"> </v>
      </c>
      <c r="G76" s="35"/>
      <c r="H76" s="35"/>
      <c r="I76" s="28" t="s">
        <v>30</v>
      </c>
      <c r="J76" s="31" t="str">
        <f>E21</f>
        <v xml:space="preserve"> </v>
      </c>
      <c r="K76" s="35"/>
      <c r="L76" s="105"/>
      <c r="S76" s="33"/>
      <c r="T76" s="33"/>
      <c r="U76" s="33"/>
      <c r="V76" s="33"/>
      <c r="W76" s="33"/>
      <c r="X76" s="33"/>
      <c r="Y76" s="33"/>
      <c r="Z76" s="33"/>
      <c r="AA76" s="33"/>
      <c r="AB76" s="33"/>
      <c r="AC76" s="33"/>
      <c r="AD76" s="33"/>
      <c r="AE76" s="33"/>
    </row>
    <row r="77" spans="1:63" s="2" customFormat="1" ht="15.2" customHeight="1">
      <c r="A77" s="33"/>
      <c r="B77" s="34"/>
      <c r="C77" s="28" t="s">
        <v>28</v>
      </c>
      <c r="D77" s="35"/>
      <c r="E77" s="35"/>
      <c r="F77" s="26" t="str">
        <f>IF(E18="","",E18)</f>
        <v>Vyplň údaj</v>
      </c>
      <c r="G77" s="35"/>
      <c r="H77" s="35"/>
      <c r="I77" s="28" t="s">
        <v>32</v>
      </c>
      <c r="J77" s="31" t="str">
        <f>E24</f>
        <v xml:space="preserve"> </v>
      </c>
      <c r="K77" s="35"/>
      <c r="L77" s="105"/>
      <c r="S77" s="33"/>
      <c r="T77" s="33"/>
      <c r="U77" s="33"/>
      <c r="V77" s="33"/>
      <c r="W77" s="33"/>
      <c r="X77" s="33"/>
      <c r="Y77" s="33"/>
      <c r="Z77" s="33"/>
      <c r="AA77" s="33"/>
      <c r="AB77" s="33"/>
      <c r="AC77" s="33"/>
      <c r="AD77" s="33"/>
      <c r="AE77" s="33"/>
    </row>
    <row r="78" spans="1:63" s="2" customFormat="1" ht="10.35" customHeight="1">
      <c r="A78" s="33"/>
      <c r="B78" s="34"/>
      <c r="C78" s="35"/>
      <c r="D78" s="35"/>
      <c r="E78" s="35"/>
      <c r="F78" s="35"/>
      <c r="G78" s="35"/>
      <c r="H78" s="35"/>
      <c r="I78" s="35"/>
      <c r="J78" s="35"/>
      <c r="K78" s="35"/>
      <c r="L78" s="105"/>
      <c r="S78" s="33"/>
      <c r="T78" s="33"/>
      <c r="U78" s="33"/>
      <c r="V78" s="33"/>
      <c r="W78" s="33"/>
      <c r="X78" s="33"/>
      <c r="Y78" s="33"/>
      <c r="Z78" s="33"/>
      <c r="AA78" s="33"/>
      <c r="AB78" s="33"/>
      <c r="AC78" s="33"/>
      <c r="AD78" s="33"/>
      <c r="AE78" s="33"/>
    </row>
    <row r="79" spans="1:63" s="10" customFormat="1" ht="29.25" customHeight="1">
      <c r="A79" s="139"/>
      <c r="B79" s="140"/>
      <c r="C79" s="141" t="s">
        <v>98</v>
      </c>
      <c r="D79" s="142" t="s">
        <v>54</v>
      </c>
      <c r="E79" s="142" t="s">
        <v>50</v>
      </c>
      <c r="F79" s="142" t="s">
        <v>51</v>
      </c>
      <c r="G79" s="142" t="s">
        <v>99</v>
      </c>
      <c r="H79" s="142" t="s">
        <v>100</v>
      </c>
      <c r="I79" s="142" t="s">
        <v>101</v>
      </c>
      <c r="J79" s="142" t="s">
        <v>91</v>
      </c>
      <c r="K79" s="143" t="s">
        <v>102</v>
      </c>
      <c r="L79" s="144"/>
      <c r="M79" s="67" t="s">
        <v>19</v>
      </c>
      <c r="N79" s="68" t="s">
        <v>39</v>
      </c>
      <c r="O79" s="68" t="s">
        <v>103</v>
      </c>
      <c r="P79" s="68" t="s">
        <v>104</v>
      </c>
      <c r="Q79" s="68" t="s">
        <v>105</v>
      </c>
      <c r="R79" s="68" t="s">
        <v>106</v>
      </c>
      <c r="S79" s="68" t="s">
        <v>107</v>
      </c>
      <c r="T79" s="69" t="s">
        <v>108</v>
      </c>
      <c r="U79" s="139"/>
      <c r="V79" s="139"/>
      <c r="W79" s="139"/>
      <c r="X79" s="139"/>
      <c r="Y79" s="139"/>
      <c r="Z79" s="139"/>
      <c r="AA79" s="139"/>
      <c r="AB79" s="139"/>
      <c r="AC79" s="139"/>
      <c r="AD79" s="139"/>
      <c r="AE79" s="139"/>
    </row>
    <row r="80" spans="1:63" s="2" customFormat="1" ht="22.9" customHeight="1">
      <c r="A80" s="33"/>
      <c r="B80" s="34"/>
      <c r="C80" s="74" t="s">
        <v>109</v>
      </c>
      <c r="D80" s="35"/>
      <c r="E80" s="35"/>
      <c r="F80" s="35"/>
      <c r="G80" s="35"/>
      <c r="H80" s="35"/>
      <c r="I80" s="35"/>
      <c r="J80" s="145">
        <f>BK80</f>
        <v>0</v>
      </c>
      <c r="K80" s="35"/>
      <c r="L80" s="38"/>
      <c r="M80" s="70"/>
      <c r="N80" s="146"/>
      <c r="O80" s="71"/>
      <c r="P80" s="147">
        <f>P81</f>
        <v>0</v>
      </c>
      <c r="Q80" s="71"/>
      <c r="R80" s="147">
        <f>R81</f>
        <v>0</v>
      </c>
      <c r="S80" s="71"/>
      <c r="T80" s="148">
        <f>T81</f>
        <v>0</v>
      </c>
      <c r="U80" s="33"/>
      <c r="V80" s="33"/>
      <c r="W80" s="33"/>
      <c r="X80" s="33"/>
      <c r="Y80" s="33"/>
      <c r="Z80" s="33"/>
      <c r="AA80" s="33"/>
      <c r="AB80" s="33"/>
      <c r="AC80" s="33"/>
      <c r="AD80" s="33"/>
      <c r="AE80" s="33"/>
      <c r="AT80" s="16" t="s">
        <v>68</v>
      </c>
      <c r="AU80" s="16" t="s">
        <v>92</v>
      </c>
      <c r="BK80" s="149">
        <f>BK81</f>
        <v>0</v>
      </c>
    </row>
    <row r="81" spans="1:65" s="11" customFormat="1" ht="25.9" customHeight="1">
      <c r="B81" s="150"/>
      <c r="C81" s="151"/>
      <c r="D81" s="152" t="s">
        <v>68</v>
      </c>
      <c r="E81" s="153" t="s">
        <v>84</v>
      </c>
      <c r="F81" s="153" t="s">
        <v>470</v>
      </c>
      <c r="G81" s="151"/>
      <c r="H81" s="151"/>
      <c r="I81" s="154"/>
      <c r="J81" s="155">
        <f>BK81</f>
        <v>0</v>
      </c>
      <c r="K81" s="151"/>
      <c r="L81" s="156"/>
      <c r="M81" s="157"/>
      <c r="N81" s="158"/>
      <c r="O81" s="158"/>
      <c r="P81" s="159">
        <f>SUM(P82:P86)</f>
        <v>0</v>
      </c>
      <c r="Q81" s="158"/>
      <c r="R81" s="159">
        <f>SUM(R82:R86)</f>
        <v>0</v>
      </c>
      <c r="S81" s="158"/>
      <c r="T81" s="160">
        <f>SUM(T82:T86)</f>
        <v>0</v>
      </c>
      <c r="AR81" s="161" t="s">
        <v>145</v>
      </c>
      <c r="AT81" s="162" t="s">
        <v>68</v>
      </c>
      <c r="AU81" s="162" t="s">
        <v>69</v>
      </c>
      <c r="AY81" s="161" t="s">
        <v>112</v>
      </c>
      <c r="BK81" s="163">
        <f>SUM(BK82:BK86)</f>
        <v>0</v>
      </c>
    </row>
    <row r="82" spans="1:65" s="2" customFormat="1" ht="62.65" customHeight="1">
      <c r="A82" s="33"/>
      <c r="B82" s="34"/>
      <c r="C82" s="164" t="s">
        <v>77</v>
      </c>
      <c r="D82" s="164" t="s">
        <v>113</v>
      </c>
      <c r="E82" s="165" t="s">
        <v>471</v>
      </c>
      <c r="F82" s="166" t="s">
        <v>472</v>
      </c>
      <c r="G82" s="167" t="s">
        <v>116</v>
      </c>
      <c r="H82" s="168">
        <v>2.64</v>
      </c>
      <c r="I82" s="169"/>
      <c r="J82" s="170">
        <f>ROUND(I82*H82,2)</f>
        <v>0</v>
      </c>
      <c r="K82" s="166" t="s">
        <v>117</v>
      </c>
      <c r="L82" s="38"/>
      <c r="M82" s="171" t="s">
        <v>19</v>
      </c>
      <c r="N82" s="172" t="s">
        <v>40</v>
      </c>
      <c r="O82" s="63"/>
      <c r="P82" s="173">
        <f>O82*H82</f>
        <v>0</v>
      </c>
      <c r="Q82" s="173">
        <v>0</v>
      </c>
      <c r="R82" s="173">
        <f>Q82*H82</f>
        <v>0</v>
      </c>
      <c r="S82" s="173">
        <v>0</v>
      </c>
      <c r="T82" s="174">
        <f>S82*H82</f>
        <v>0</v>
      </c>
      <c r="U82" s="33"/>
      <c r="V82" s="33"/>
      <c r="W82" s="33"/>
      <c r="X82" s="33"/>
      <c r="Y82" s="33"/>
      <c r="Z82" s="33"/>
      <c r="AA82" s="33"/>
      <c r="AB82" s="33"/>
      <c r="AC82" s="33"/>
      <c r="AD82" s="33"/>
      <c r="AE82" s="33"/>
      <c r="AR82" s="175" t="s">
        <v>118</v>
      </c>
      <c r="AT82" s="175" t="s">
        <v>113</v>
      </c>
      <c r="AU82" s="175" t="s">
        <v>77</v>
      </c>
      <c r="AY82" s="16" t="s">
        <v>112</v>
      </c>
      <c r="BE82" s="176">
        <f>IF(N82="základní",J82,0)</f>
        <v>0</v>
      </c>
      <c r="BF82" s="176">
        <f>IF(N82="snížená",J82,0)</f>
        <v>0</v>
      </c>
      <c r="BG82" s="176">
        <f>IF(N82="zákl. přenesená",J82,0)</f>
        <v>0</v>
      </c>
      <c r="BH82" s="176">
        <f>IF(N82="sníž. přenesená",J82,0)</f>
        <v>0</v>
      </c>
      <c r="BI82" s="176">
        <f>IF(N82="nulová",J82,0)</f>
        <v>0</v>
      </c>
      <c r="BJ82" s="16" t="s">
        <v>77</v>
      </c>
      <c r="BK82" s="176">
        <f>ROUND(I82*H82,2)</f>
        <v>0</v>
      </c>
      <c r="BL82" s="16" t="s">
        <v>118</v>
      </c>
      <c r="BM82" s="175" t="s">
        <v>473</v>
      </c>
    </row>
    <row r="83" spans="1:65" s="2" customFormat="1" ht="37.9" customHeight="1">
      <c r="A83" s="33"/>
      <c r="B83" s="34"/>
      <c r="C83" s="164" t="s">
        <v>79</v>
      </c>
      <c r="D83" s="164" t="s">
        <v>113</v>
      </c>
      <c r="E83" s="165" t="s">
        <v>474</v>
      </c>
      <c r="F83" s="166" t="s">
        <v>475</v>
      </c>
      <c r="G83" s="167" t="s">
        <v>476</v>
      </c>
      <c r="H83" s="168">
        <v>1</v>
      </c>
      <c r="I83" s="169"/>
      <c r="J83" s="170">
        <f>ROUND(I83*H83,2)</f>
        <v>0</v>
      </c>
      <c r="K83" s="166" t="s">
        <v>117</v>
      </c>
      <c r="L83" s="38"/>
      <c r="M83" s="171" t="s">
        <v>19</v>
      </c>
      <c r="N83" s="172" t="s">
        <v>40</v>
      </c>
      <c r="O83" s="63"/>
      <c r="P83" s="173">
        <f>O83*H83</f>
        <v>0</v>
      </c>
      <c r="Q83" s="173">
        <v>0</v>
      </c>
      <c r="R83" s="173">
        <f>Q83*H83</f>
        <v>0</v>
      </c>
      <c r="S83" s="173">
        <v>0</v>
      </c>
      <c r="T83" s="174">
        <f>S83*H83</f>
        <v>0</v>
      </c>
      <c r="U83" s="33"/>
      <c r="V83" s="33"/>
      <c r="W83" s="33"/>
      <c r="X83" s="33"/>
      <c r="Y83" s="33"/>
      <c r="Z83" s="33"/>
      <c r="AA83" s="33"/>
      <c r="AB83" s="33"/>
      <c r="AC83" s="33"/>
      <c r="AD83" s="33"/>
      <c r="AE83" s="33"/>
      <c r="AR83" s="175" t="s">
        <v>118</v>
      </c>
      <c r="AT83" s="175" t="s">
        <v>113</v>
      </c>
      <c r="AU83" s="175" t="s">
        <v>77</v>
      </c>
      <c r="AY83" s="16" t="s">
        <v>112</v>
      </c>
      <c r="BE83" s="176">
        <f>IF(N83="základní",J83,0)</f>
        <v>0</v>
      </c>
      <c r="BF83" s="176">
        <f>IF(N83="snížená",J83,0)</f>
        <v>0</v>
      </c>
      <c r="BG83" s="176">
        <f>IF(N83="zákl. přenesená",J83,0)</f>
        <v>0</v>
      </c>
      <c r="BH83" s="176">
        <f>IF(N83="sníž. přenesená",J83,0)</f>
        <v>0</v>
      </c>
      <c r="BI83" s="176">
        <f>IF(N83="nulová",J83,0)</f>
        <v>0</v>
      </c>
      <c r="BJ83" s="16" t="s">
        <v>77</v>
      </c>
      <c r="BK83" s="176">
        <f>ROUND(I83*H83,2)</f>
        <v>0</v>
      </c>
      <c r="BL83" s="16" t="s">
        <v>118</v>
      </c>
      <c r="BM83" s="175" t="s">
        <v>477</v>
      </c>
    </row>
    <row r="84" spans="1:65" s="2" customFormat="1" ht="49.15" customHeight="1">
      <c r="A84" s="33"/>
      <c r="B84" s="34"/>
      <c r="C84" s="164" t="s">
        <v>132</v>
      </c>
      <c r="D84" s="164" t="s">
        <v>113</v>
      </c>
      <c r="E84" s="165" t="s">
        <v>478</v>
      </c>
      <c r="F84" s="166" t="s">
        <v>479</v>
      </c>
      <c r="G84" s="167" t="s">
        <v>476</v>
      </c>
      <c r="H84" s="168">
        <v>1</v>
      </c>
      <c r="I84" s="169"/>
      <c r="J84" s="170">
        <f>ROUND(I84*H84,2)</f>
        <v>0</v>
      </c>
      <c r="K84" s="166" t="s">
        <v>117</v>
      </c>
      <c r="L84" s="38"/>
      <c r="M84" s="171" t="s">
        <v>19</v>
      </c>
      <c r="N84" s="172" t="s">
        <v>40</v>
      </c>
      <c r="O84" s="63"/>
      <c r="P84" s="173">
        <f>O84*H84</f>
        <v>0</v>
      </c>
      <c r="Q84" s="173">
        <v>0</v>
      </c>
      <c r="R84" s="173">
        <f>Q84*H84</f>
        <v>0</v>
      </c>
      <c r="S84" s="173">
        <v>0</v>
      </c>
      <c r="T84" s="174">
        <f>S84*H84</f>
        <v>0</v>
      </c>
      <c r="U84" s="33"/>
      <c r="V84" s="33"/>
      <c r="W84" s="33"/>
      <c r="X84" s="33"/>
      <c r="Y84" s="33"/>
      <c r="Z84" s="33"/>
      <c r="AA84" s="33"/>
      <c r="AB84" s="33"/>
      <c r="AC84" s="33"/>
      <c r="AD84" s="33"/>
      <c r="AE84" s="33"/>
      <c r="AR84" s="175" t="s">
        <v>118</v>
      </c>
      <c r="AT84" s="175" t="s">
        <v>113</v>
      </c>
      <c r="AU84" s="175" t="s">
        <v>77</v>
      </c>
      <c r="AY84" s="16" t="s">
        <v>112</v>
      </c>
      <c r="BE84" s="176">
        <f>IF(N84="základní",J84,0)</f>
        <v>0</v>
      </c>
      <c r="BF84" s="176">
        <f>IF(N84="snížená",J84,0)</f>
        <v>0</v>
      </c>
      <c r="BG84" s="176">
        <f>IF(N84="zákl. přenesená",J84,0)</f>
        <v>0</v>
      </c>
      <c r="BH84" s="176">
        <f>IF(N84="sníž. přenesená",J84,0)</f>
        <v>0</v>
      </c>
      <c r="BI84" s="176">
        <f>IF(N84="nulová",J84,0)</f>
        <v>0</v>
      </c>
      <c r="BJ84" s="16" t="s">
        <v>77</v>
      </c>
      <c r="BK84" s="176">
        <f>ROUND(I84*H84,2)</f>
        <v>0</v>
      </c>
      <c r="BL84" s="16" t="s">
        <v>118</v>
      </c>
      <c r="BM84" s="175" t="s">
        <v>480</v>
      </c>
    </row>
    <row r="85" spans="1:65" s="2" customFormat="1" ht="21.75" customHeight="1">
      <c r="A85" s="33"/>
      <c r="B85" s="34"/>
      <c r="C85" s="164" t="s">
        <v>118</v>
      </c>
      <c r="D85" s="164" t="s">
        <v>113</v>
      </c>
      <c r="E85" s="165" t="s">
        <v>481</v>
      </c>
      <c r="F85" s="166" t="s">
        <v>482</v>
      </c>
      <c r="G85" s="167" t="s">
        <v>476</v>
      </c>
      <c r="H85" s="168">
        <v>1</v>
      </c>
      <c r="I85" s="169"/>
      <c r="J85" s="170">
        <f>ROUND(I85*H85,2)</f>
        <v>0</v>
      </c>
      <c r="K85" s="166" t="s">
        <v>19</v>
      </c>
      <c r="L85" s="38"/>
      <c r="M85" s="171" t="s">
        <v>19</v>
      </c>
      <c r="N85" s="172" t="s">
        <v>40</v>
      </c>
      <c r="O85" s="63"/>
      <c r="P85" s="173">
        <f>O85*H85</f>
        <v>0</v>
      </c>
      <c r="Q85" s="173">
        <v>0</v>
      </c>
      <c r="R85" s="173">
        <f>Q85*H85</f>
        <v>0</v>
      </c>
      <c r="S85" s="173">
        <v>0</v>
      </c>
      <c r="T85" s="174">
        <f>S85*H85</f>
        <v>0</v>
      </c>
      <c r="U85" s="33"/>
      <c r="V85" s="33"/>
      <c r="W85" s="33"/>
      <c r="X85" s="33"/>
      <c r="Y85" s="33"/>
      <c r="Z85" s="33"/>
      <c r="AA85" s="33"/>
      <c r="AB85" s="33"/>
      <c r="AC85" s="33"/>
      <c r="AD85" s="33"/>
      <c r="AE85" s="33"/>
      <c r="AR85" s="175" t="s">
        <v>118</v>
      </c>
      <c r="AT85" s="175" t="s">
        <v>113</v>
      </c>
      <c r="AU85" s="175" t="s">
        <v>77</v>
      </c>
      <c r="AY85" s="16" t="s">
        <v>112</v>
      </c>
      <c r="BE85" s="176">
        <f>IF(N85="základní",J85,0)</f>
        <v>0</v>
      </c>
      <c r="BF85" s="176">
        <f>IF(N85="snížená",J85,0)</f>
        <v>0</v>
      </c>
      <c r="BG85" s="176">
        <f>IF(N85="zákl. přenesená",J85,0)</f>
        <v>0</v>
      </c>
      <c r="BH85" s="176">
        <f>IF(N85="sníž. přenesená",J85,0)</f>
        <v>0</v>
      </c>
      <c r="BI85" s="176">
        <f>IF(N85="nulová",J85,0)</f>
        <v>0</v>
      </c>
      <c r="BJ85" s="16" t="s">
        <v>77</v>
      </c>
      <c r="BK85" s="176">
        <f>ROUND(I85*H85,2)</f>
        <v>0</v>
      </c>
      <c r="BL85" s="16" t="s">
        <v>118</v>
      </c>
      <c r="BM85" s="175" t="s">
        <v>483</v>
      </c>
    </row>
    <row r="86" spans="1:65" s="2" customFormat="1" ht="37.9" customHeight="1">
      <c r="A86" s="33"/>
      <c r="B86" s="34"/>
      <c r="C86" s="164" t="s">
        <v>145</v>
      </c>
      <c r="D86" s="164" t="s">
        <v>113</v>
      </c>
      <c r="E86" s="165" t="s">
        <v>484</v>
      </c>
      <c r="F86" s="166" t="s">
        <v>485</v>
      </c>
      <c r="G86" s="167" t="s">
        <v>476</v>
      </c>
      <c r="H86" s="168">
        <v>1</v>
      </c>
      <c r="I86" s="169"/>
      <c r="J86" s="170">
        <f>ROUND(I86*H86,2)</f>
        <v>0</v>
      </c>
      <c r="K86" s="166" t="s">
        <v>117</v>
      </c>
      <c r="L86" s="38"/>
      <c r="M86" s="214" t="s">
        <v>19</v>
      </c>
      <c r="N86" s="215" t="s">
        <v>40</v>
      </c>
      <c r="O86" s="216"/>
      <c r="P86" s="217">
        <f>O86*H86</f>
        <v>0</v>
      </c>
      <c r="Q86" s="217">
        <v>0</v>
      </c>
      <c r="R86" s="217">
        <f>Q86*H86</f>
        <v>0</v>
      </c>
      <c r="S86" s="217">
        <v>0</v>
      </c>
      <c r="T86" s="218">
        <f>S86*H86</f>
        <v>0</v>
      </c>
      <c r="U86" s="33"/>
      <c r="V86" s="33"/>
      <c r="W86" s="33"/>
      <c r="X86" s="33"/>
      <c r="Y86" s="33"/>
      <c r="Z86" s="33"/>
      <c r="AA86" s="33"/>
      <c r="AB86" s="33"/>
      <c r="AC86" s="33"/>
      <c r="AD86" s="33"/>
      <c r="AE86" s="33"/>
      <c r="AR86" s="175" t="s">
        <v>118</v>
      </c>
      <c r="AT86" s="175" t="s">
        <v>113</v>
      </c>
      <c r="AU86" s="175" t="s">
        <v>77</v>
      </c>
      <c r="AY86" s="16" t="s">
        <v>112</v>
      </c>
      <c r="BE86" s="176">
        <f>IF(N86="základní",J86,0)</f>
        <v>0</v>
      </c>
      <c r="BF86" s="176">
        <f>IF(N86="snížená",J86,0)</f>
        <v>0</v>
      </c>
      <c r="BG86" s="176">
        <f>IF(N86="zákl. přenesená",J86,0)</f>
        <v>0</v>
      </c>
      <c r="BH86" s="176">
        <f>IF(N86="sníž. přenesená",J86,0)</f>
        <v>0</v>
      </c>
      <c r="BI86" s="176">
        <f>IF(N86="nulová",J86,0)</f>
        <v>0</v>
      </c>
      <c r="BJ86" s="16" t="s">
        <v>77</v>
      </c>
      <c r="BK86" s="176">
        <f>ROUND(I86*H86,2)</f>
        <v>0</v>
      </c>
      <c r="BL86" s="16" t="s">
        <v>118</v>
      </c>
      <c r="BM86" s="175" t="s">
        <v>486</v>
      </c>
    </row>
    <row r="87" spans="1:65" s="2" customFormat="1" ht="6.95" customHeight="1">
      <c r="A87" s="33"/>
      <c r="B87" s="46"/>
      <c r="C87" s="47"/>
      <c r="D87" s="47"/>
      <c r="E87" s="47"/>
      <c r="F87" s="47"/>
      <c r="G87" s="47"/>
      <c r="H87" s="47"/>
      <c r="I87" s="47"/>
      <c r="J87" s="47"/>
      <c r="K87" s="47"/>
      <c r="L87" s="38"/>
      <c r="M87" s="33"/>
      <c r="O87" s="33"/>
      <c r="P87" s="33"/>
      <c r="Q87" s="33"/>
      <c r="R87" s="33"/>
      <c r="S87" s="33"/>
      <c r="T87" s="33"/>
      <c r="U87" s="33"/>
      <c r="V87" s="33"/>
      <c r="W87" s="33"/>
      <c r="X87" s="33"/>
      <c r="Y87" s="33"/>
      <c r="Z87" s="33"/>
      <c r="AA87" s="33"/>
      <c r="AB87" s="33"/>
      <c r="AC87" s="33"/>
      <c r="AD87" s="33"/>
      <c r="AE87" s="33"/>
    </row>
  </sheetData>
  <sheetProtection password="D0DA" sheet="1" objects="1" scenarios="1" selectLockedCells="1" autoFilter="0"/>
  <autoFilter ref="C79:K86"/>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2.75"/>
  <cols>
    <col min="1" max="1" width="8.33203125" style="219" customWidth="1"/>
    <col min="2" max="2" width="1.6640625" style="219" customWidth="1"/>
    <col min="3" max="4" width="5" style="219" customWidth="1"/>
    <col min="5" max="5" width="11.6640625" style="219" customWidth="1"/>
    <col min="6" max="6" width="9.1640625" style="219" customWidth="1"/>
    <col min="7" max="7" width="5" style="219" customWidth="1"/>
    <col min="8" max="8" width="77.83203125" style="219" customWidth="1"/>
    <col min="9" max="10" width="20" style="219" customWidth="1"/>
    <col min="11" max="11" width="1.6640625" style="219" customWidth="1"/>
  </cols>
  <sheetData>
    <row r="1" spans="2:11" s="1" customFormat="1" ht="37.5" customHeight="1"/>
    <row r="2" spans="2:11" s="1" customFormat="1" ht="7.5" customHeight="1">
      <c r="B2" s="220"/>
      <c r="C2" s="221"/>
      <c r="D2" s="221"/>
      <c r="E2" s="221"/>
      <c r="F2" s="221"/>
      <c r="G2" s="221"/>
      <c r="H2" s="221"/>
      <c r="I2" s="221"/>
      <c r="J2" s="221"/>
      <c r="K2" s="222"/>
    </row>
    <row r="3" spans="2:11" s="14" customFormat="1" ht="45" customHeight="1">
      <c r="B3" s="223"/>
      <c r="C3" s="351" t="s">
        <v>487</v>
      </c>
      <c r="D3" s="351"/>
      <c r="E3" s="351"/>
      <c r="F3" s="351"/>
      <c r="G3" s="351"/>
      <c r="H3" s="351"/>
      <c r="I3" s="351"/>
      <c r="J3" s="351"/>
      <c r="K3" s="224"/>
    </row>
    <row r="4" spans="2:11" s="1" customFormat="1" ht="25.5" customHeight="1">
      <c r="B4" s="225"/>
      <c r="C4" s="356" t="s">
        <v>488</v>
      </c>
      <c r="D4" s="356"/>
      <c r="E4" s="356"/>
      <c r="F4" s="356"/>
      <c r="G4" s="356"/>
      <c r="H4" s="356"/>
      <c r="I4" s="356"/>
      <c r="J4" s="356"/>
      <c r="K4" s="226"/>
    </row>
    <row r="5" spans="2:11" s="1" customFormat="1" ht="5.25" customHeight="1">
      <c r="B5" s="225"/>
      <c r="C5" s="227"/>
      <c r="D5" s="227"/>
      <c r="E5" s="227"/>
      <c r="F5" s="227"/>
      <c r="G5" s="227"/>
      <c r="H5" s="227"/>
      <c r="I5" s="227"/>
      <c r="J5" s="227"/>
      <c r="K5" s="226"/>
    </row>
    <row r="6" spans="2:11" s="1" customFormat="1" ht="15" customHeight="1">
      <c r="B6" s="225"/>
      <c r="C6" s="355" t="s">
        <v>489</v>
      </c>
      <c r="D6" s="355"/>
      <c r="E6" s="355"/>
      <c r="F6" s="355"/>
      <c r="G6" s="355"/>
      <c r="H6" s="355"/>
      <c r="I6" s="355"/>
      <c r="J6" s="355"/>
      <c r="K6" s="226"/>
    </row>
    <row r="7" spans="2:11" s="1" customFormat="1" ht="15" customHeight="1">
      <c r="B7" s="229"/>
      <c r="C7" s="355" t="s">
        <v>490</v>
      </c>
      <c r="D7" s="355"/>
      <c r="E7" s="355"/>
      <c r="F7" s="355"/>
      <c r="G7" s="355"/>
      <c r="H7" s="355"/>
      <c r="I7" s="355"/>
      <c r="J7" s="355"/>
      <c r="K7" s="226"/>
    </row>
    <row r="8" spans="2:11" s="1" customFormat="1" ht="12.75" customHeight="1">
      <c r="B8" s="229"/>
      <c r="C8" s="228"/>
      <c r="D8" s="228"/>
      <c r="E8" s="228"/>
      <c r="F8" s="228"/>
      <c r="G8" s="228"/>
      <c r="H8" s="228"/>
      <c r="I8" s="228"/>
      <c r="J8" s="228"/>
      <c r="K8" s="226"/>
    </row>
    <row r="9" spans="2:11" s="1" customFormat="1" ht="15" customHeight="1">
      <c r="B9" s="229"/>
      <c r="C9" s="355" t="s">
        <v>491</v>
      </c>
      <c r="D9" s="355"/>
      <c r="E9" s="355"/>
      <c r="F9" s="355"/>
      <c r="G9" s="355"/>
      <c r="H9" s="355"/>
      <c r="I9" s="355"/>
      <c r="J9" s="355"/>
      <c r="K9" s="226"/>
    </row>
    <row r="10" spans="2:11" s="1" customFormat="1" ht="15" customHeight="1">
      <c r="B10" s="229"/>
      <c r="C10" s="228"/>
      <c r="D10" s="355" t="s">
        <v>492</v>
      </c>
      <c r="E10" s="355"/>
      <c r="F10" s="355"/>
      <c r="G10" s="355"/>
      <c r="H10" s="355"/>
      <c r="I10" s="355"/>
      <c r="J10" s="355"/>
      <c r="K10" s="226"/>
    </row>
    <row r="11" spans="2:11" s="1" customFormat="1" ht="15" customHeight="1">
      <c r="B11" s="229"/>
      <c r="C11" s="230"/>
      <c r="D11" s="355" t="s">
        <v>493</v>
      </c>
      <c r="E11" s="355"/>
      <c r="F11" s="355"/>
      <c r="G11" s="355"/>
      <c r="H11" s="355"/>
      <c r="I11" s="355"/>
      <c r="J11" s="355"/>
      <c r="K11" s="226"/>
    </row>
    <row r="12" spans="2:11" s="1" customFormat="1" ht="15" customHeight="1">
      <c r="B12" s="229"/>
      <c r="C12" s="230"/>
      <c r="D12" s="228"/>
      <c r="E12" s="228"/>
      <c r="F12" s="228"/>
      <c r="G12" s="228"/>
      <c r="H12" s="228"/>
      <c r="I12" s="228"/>
      <c r="J12" s="228"/>
      <c r="K12" s="226"/>
    </row>
    <row r="13" spans="2:11" s="1" customFormat="1" ht="15" customHeight="1">
      <c r="B13" s="229"/>
      <c r="C13" s="230"/>
      <c r="D13" s="231" t="s">
        <v>494</v>
      </c>
      <c r="E13" s="228"/>
      <c r="F13" s="228"/>
      <c r="G13" s="228"/>
      <c r="H13" s="228"/>
      <c r="I13" s="228"/>
      <c r="J13" s="228"/>
      <c r="K13" s="226"/>
    </row>
    <row r="14" spans="2:11" s="1" customFormat="1" ht="12.75" customHeight="1">
      <c r="B14" s="229"/>
      <c r="C14" s="230"/>
      <c r="D14" s="230"/>
      <c r="E14" s="230"/>
      <c r="F14" s="230"/>
      <c r="G14" s="230"/>
      <c r="H14" s="230"/>
      <c r="I14" s="230"/>
      <c r="J14" s="230"/>
      <c r="K14" s="226"/>
    </row>
    <row r="15" spans="2:11" s="1" customFormat="1" ht="15" customHeight="1">
      <c r="B15" s="229"/>
      <c r="C15" s="230"/>
      <c r="D15" s="355" t="s">
        <v>495</v>
      </c>
      <c r="E15" s="355"/>
      <c r="F15" s="355"/>
      <c r="G15" s="355"/>
      <c r="H15" s="355"/>
      <c r="I15" s="355"/>
      <c r="J15" s="355"/>
      <c r="K15" s="226"/>
    </row>
    <row r="16" spans="2:11" s="1" customFormat="1" ht="15" customHeight="1">
      <c r="B16" s="229"/>
      <c r="C16" s="230"/>
      <c r="D16" s="355" t="s">
        <v>496</v>
      </c>
      <c r="E16" s="355"/>
      <c r="F16" s="355"/>
      <c r="G16" s="355"/>
      <c r="H16" s="355"/>
      <c r="I16" s="355"/>
      <c r="J16" s="355"/>
      <c r="K16" s="226"/>
    </row>
    <row r="17" spans="2:11" s="1" customFormat="1" ht="15" customHeight="1">
      <c r="B17" s="229"/>
      <c r="C17" s="230"/>
      <c r="D17" s="355" t="s">
        <v>497</v>
      </c>
      <c r="E17" s="355"/>
      <c r="F17" s="355"/>
      <c r="G17" s="355"/>
      <c r="H17" s="355"/>
      <c r="I17" s="355"/>
      <c r="J17" s="355"/>
      <c r="K17" s="226"/>
    </row>
    <row r="18" spans="2:11" s="1" customFormat="1" ht="15" customHeight="1">
      <c r="B18" s="229"/>
      <c r="C18" s="230"/>
      <c r="D18" s="230"/>
      <c r="E18" s="232" t="s">
        <v>76</v>
      </c>
      <c r="F18" s="355" t="s">
        <v>498</v>
      </c>
      <c r="G18" s="355"/>
      <c r="H18" s="355"/>
      <c r="I18" s="355"/>
      <c r="J18" s="355"/>
      <c r="K18" s="226"/>
    </row>
    <row r="19" spans="2:11" s="1" customFormat="1" ht="15" customHeight="1">
      <c r="B19" s="229"/>
      <c r="C19" s="230"/>
      <c r="D19" s="230"/>
      <c r="E19" s="232" t="s">
        <v>499</v>
      </c>
      <c r="F19" s="355" t="s">
        <v>500</v>
      </c>
      <c r="G19" s="355"/>
      <c r="H19" s="355"/>
      <c r="I19" s="355"/>
      <c r="J19" s="355"/>
      <c r="K19" s="226"/>
    </row>
    <row r="20" spans="2:11" s="1" customFormat="1" ht="15" customHeight="1">
      <c r="B20" s="229"/>
      <c r="C20" s="230"/>
      <c r="D20" s="230"/>
      <c r="E20" s="232" t="s">
        <v>501</v>
      </c>
      <c r="F20" s="355" t="s">
        <v>502</v>
      </c>
      <c r="G20" s="355"/>
      <c r="H20" s="355"/>
      <c r="I20" s="355"/>
      <c r="J20" s="355"/>
      <c r="K20" s="226"/>
    </row>
    <row r="21" spans="2:11" s="1" customFormat="1" ht="15" customHeight="1">
      <c r="B21" s="229"/>
      <c r="C21" s="230"/>
      <c r="D21" s="230"/>
      <c r="E21" s="232" t="s">
        <v>503</v>
      </c>
      <c r="F21" s="355" t="s">
        <v>504</v>
      </c>
      <c r="G21" s="355"/>
      <c r="H21" s="355"/>
      <c r="I21" s="355"/>
      <c r="J21" s="355"/>
      <c r="K21" s="226"/>
    </row>
    <row r="22" spans="2:11" s="1" customFormat="1" ht="15" customHeight="1">
      <c r="B22" s="229"/>
      <c r="C22" s="230"/>
      <c r="D22" s="230"/>
      <c r="E22" s="232" t="s">
        <v>369</v>
      </c>
      <c r="F22" s="355" t="s">
        <v>370</v>
      </c>
      <c r="G22" s="355"/>
      <c r="H22" s="355"/>
      <c r="I22" s="355"/>
      <c r="J22" s="355"/>
      <c r="K22" s="226"/>
    </row>
    <row r="23" spans="2:11" s="1" customFormat="1" ht="15" customHeight="1">
      <c r="B23" s="229"/>
      <c r="C23" s="230"/>
      <c r="D23" s="230"/>
      <c r="E23" s="232" t="s">
        <v>505</v>
      </c>
      <c r="F23" s="355" t="s">
        <v>506</v>
      </c>
      <c r="G23" s="355"/>
      <c r="H23" s="355"/>
      <c r="I23" s="355"/>
      <c r="J23" s="355"/>
      <c r="K23" s="226"/>
    </row>
    <row r="24" spans="2:11" s="1" customFormat="1" ht="12.75" customHeight="1">
      <c r="B24" s="229"/>
      <c r="C24" s="230"/>
      <c r="D24" s="230"/>
      <c r="E24" s="230"/>
      <c r="F24" s="230"/>
      <c r="G24" s="230"/>
      <c r="H24" s="230"/>
      <c r="I24" s="230"/>
      <c r="J24" s="230"/>
      <c r="K24" s="226"/>
    </row>
    <row r="25" spans="2:11" s="1" customFormat="1" ht="15" customHeight="1">
      <c r="B25" s="229"/>
      <c r="C25" s="355" t="s">
        <v>507</v>
      </c>
      <c r="D25" s="355"/>
      <c r="E25" s="355"/>
      <c r="F25" s="355"/>
      <c r="G25" s="355"/>
      <c r="H25" s="355"/>
      <c r="I25" s="355"/>
      <c r="J25" s="355"/>
      <c r="K25" s="226"/>
    </row>
    <row r="26" spans="2:11" s="1" customFormat="1" ht="15" customHeight="1">
      <c r="B26" s="229"/>
      <c r="C26" s="355" t="s">
        <v>508</v>
      </c>
      <c r="D26" s="355"/>
      <c r="E26" s="355"/>
      <c r="F26" s="355"/>
      <c r="G26" s="355"/>
      <c r="H26" s="355"/>
      <c r="I26" s="355"/>
      <c r="J26" s="355"/>
      <c r="K26" s="226"/>
    </row>
    <row r="27" spans="2:11" s="1" customFormat="1" ht="15" customHeight="1">
      <c r="B27" s="229"/>
      <c r="C27" s="228"/>
      <c r="D27" s="355" t="s">
        <v>509</v>
      </c>
      <c r="E27" s="355"/>
      <c r="F27" s="355"/>
      <c r="G27" s="355"/>
      <c r="H27" s="355"/>
      <c r="I27" s="355"/>
      <c r="J27" s="355"/>
      <c r="K27" s="226"/>
    </row>
    <row r="28" spans="2:11" s="1" customFormat="1" ht="15" customHeight="1">
      <c r="B28" s="229"/>
      <c r="C28" s="230"/>
      <c r="D28" s="355" t="s">
        <v>510</v>
      </c>
      <c r="E28" s="355"/>
      <c r="F28" s="355"/>
      <c r="G28" s="355"/>
      <c r="H28" s="355"/>
      <c r="I28" s="355"/>
      <c r="J28" s="355"/>
      <c r="K28" s="226"/>
    </row>
    <row r="29" spans="2:11" s="1" customFormat="1" ht="12.75" customHeight="1">
      <c r="B29" s="229"/>
      <c r="C29" s="230"/>
      <c r="D29" s="230"/>
      <c r="E29" s="230"/>
      <c r="F29" s="230"/>
      <c r="G29" s="230"/>
      <c r="H29" s="230"/>
      <c r="I29" s="230"/>
      <c r="J29" s="230"/>
      <c r="K29" s="226"/>
    </row>
    <row r="30" spans="2:11" s="1" customFormat="1" ht="15" customHeight="1">
      <c r="B30" s="229"/>
      <c r="C30" s="230"/>
      <c r="D30" s="355" t="s">
        <v>511</v>
      </c>
      <c r="E30" s="355"/>
      <c r="F30" s="355"/>
      <c r="G30" s="355"/>
      <c r="H30" s="355"/>
      <c r="I30" s="355"/>
      <c r="J30" s="355"/>
      <c r="K30" s="226"/>
    </row>
    <row r="31" spans="2:11" s="1" customFormat="1" ht="15" customHeight="1">
      <c r="B31" s="229"/>
      <c r="C31" s="230"/>
      <c r="D31" s="355" t="s">
        <v>512</v>
      </c>
      <c r="E31" s="355"/>
      <c r="F31" s="355"/>
      <c r="G31" s="355"/>
      <c r="H31" s="355"/>
      <c r="I31" s="355"/>
      <c r="J31" s="355"/>
      <c r="K31" s="226"/>
    </row>
    <row r="32" spans="2:11" s="1" customFormat="1" ht="12.75" customHeight="1">
      <c r="B32" s="229"/>
      <c r="C32" s="230"/>
      <c r="D32" s="230"/>
      <c r="E32" s="230"/>
      <c r="F32" s="230"/>
      <c r="G32" s="230"/>
      <c r="H32" s="230"/>
      <c r="I32" s="230"/>
      <c r="J32" s="230"/>
      <c r="K32" s="226"/>
    </row>
    <row r="33" spans="2:11" s="1" customFormat="1" ht="15" customHeight="1">
      <c r="B33" s="229"/>
      <c r="C33" s="230"/>
      <c r="D33" s="355" t="s">
        <v>513</v>
      </c>
      <c r="E33" s="355"/>
      <c r="F33" s="355"/>
      <c r="G33" s="355"/>
      <c r="H33" s="355"/>
      <c r="I33" s="355"/>
      <c r="J33" s="355"/>
      <c r="K33" s="226"/>
    </row>
    <row r="34" spans="2:11" s="1" customFormat="1" ht="15" customHeight="1">
      <c r="B34" s="229"/>
      <c r="C34" s="230"/>
      <c r="D34" s="355" t="s">
        <v>514</v>
      </c>
      <c r="E34" s="355"/>
      <c r="F34" s="355"/>
      <c r="G34" s="355"/>
      <c r="H34" s="355"/>
      <c r="I34" s="355"/>
      <c r="J34" s="355"/>
      <c r="K34" s="226"/>
    </row>
    <row r="35" spans="2:11" s="1" customFormat="1" ht="15" customHeight="1">
      <c r="B35" s="229"/>
      <c r="C35" s="230"/>
      <c r="D35" s="355" t="s">
        <v>515</v>
      </c>
      <c r="E35" s="355"/>
      <c r="F35" s="355"/>
      <c r="G35" s="355"/>
      <c r="H35" s="355"/>
      <c r="I35" s="355"/>
      <c r="J35" s="355"/>
      <c r="K35" s="226"/>
    </row>
    <row r="36" spans="2:11" s="1" customFormat="1" ht="15" customHeight="1">
      <c r="B36" s="229"/>
      <c r="C36" s="230"/>
      <c r="D36" s="228"/>
      <c r="E36" s="231" t="s">
        <v>98</v>
      </c>
      <c r="F36" s="228"/>
      <c r="G36" s="355" t="s">
        <v>516</v>
      </c>
      <c r="H36" s="355"/>
      <c r="I36" s="355"/>
      <c r="J36" s="355"/>
      <c r="K36" s="226"/>
    </row>
    <row r="37" spans="2:11" s="1" customFormat="1" ht="30.75" customHeight="1">
      <c r="B37" s="229"/>
      <c r="C37" s="230"/>
      <c r="D37" s="228"/>
      <c r="E37" s="231" t="s">
        <v>517</v>
      </c>
      <c r="F37" s="228"/>
      <c r="G37" s="355" t="s">
        <v>518</v>
      </c>
      <c r="H37" s="355"/>
      <c r="I37" s="355"/>
      <c r="J37" s="355"/>
      <c r="K37" s="226"/>
    </row>
    <row r="38" spans="2:11" s="1" customFormat="1" ht="15" customHeight="1">
      <c r="B38" s="229"/>
      <c r="C38" s="230"/>
      <c r="D38" s="228"/>
      <c r="E38" s="231" t="s">
        <v>50</v>
      </c>
      <c r="F38" s="228"/>
      <c r="G38" s="355" t="s">
        <v>519</v>
      </c>
      <c r="H38" s="355"/>
      <c r="I38" s="355"/>
      <c r="J38" s="355"/>
      <c r="K38" s="226"/>
    </row>
    <row r="39" spans="2:11" s="1" customFormat="1" ht="15" customHeight="1">
      <c r="B39" s="229"/>
      <c r="C39" s="230"/>
      <c r="D39" s="228"/>
      <c r="E39" s="231" t="s">
        <v>51</v>
      </c>
      <c r="F39" s="228"/>
      <c r="G39" s="355" t="s">
        <v>520</v>
      </c>
      <c r="H39" s="355"/>
      <c r="I39" s="355"/>
      <c r="J39" s="355"/>
      <c r="K39" s="226"/>
    </row>
    <row r="40" spans="2:11" s="1" customFormat="1" ht="15" customHeight="1">
      <c r="B40" s="229"/>
      <c r="C40" s="230"/>
      <c r="D40" s="228"/>
      <c r="E40" s="231" t="s">
        <v>99</v>
      </c>
      <c r="F40" s="228"/>
      <c r="G40" s="355" t="s">
        <v>521</v>
      </c>
      <c r="H40" s="355"/>
      <c r="I40" s="355"/>
      <c r="J40" s="355"/>
      <c r="K40" s="226"/>
    </row>
    <row r="41" spans="2:11" s="1" customFormat="1" ht="15" customHeight="1">
      <c r="B41" s="229"/>
      <c r="C41" s="230"/>
      <c r="D41" s="228"/>
      <c r="E41" s="231" t="s">
        <v>100</v>
      </c>
      <c r="F41" s="228"/>
      <c r="G41" s="355" t="s">
        <v>522</v>
      </c>
      <c r="H41" s="355"/>
      <c r="I41" s="355"/>
      <c r="J41" s="355"/>
      <c r="K41" s="226"/>
    </row>
    <row r="42" spans="2:11" s="1" customFormat="1" ht="15" customHeight="1">
      <c r="B42" s="229"/>
      <c r="C42" s="230"/>
      <c r="D42" s="228"/>
      <c r="E42" s="231" t="s">
        <v>523</v>
      </c>
      <c r="F42" s="228"/>
      <c r="G42" s="355" t="s">
        <v>524</v>
      </c>
      <c r="H42" s="355"/>
      <c r="I42" s="355"/>
      <c r="J42" s="355"/>
      <c r="K42" s="226"/>
    </row>
    <row r="43" spans="2:11" s="1" customFormat="1" ht="15" customHeight="1">
      <c r="B43" s="229"/>
      <c r="C43" s="230"/>
      <c r="D43" s="228"/>
      <c r="E43" s="231"/>
      <c r="F43" s="228"/>
      <c r="G43" s="355" t="s">
        <v>525</v>
      </c>
      <c r="H43" s="355"/>
      <c r="I43" s="355"/>
      <c r="J43" s="355"/>
      <c r="K43" s="226"/>
    </row>
    <row r="44" spans="2:11" s="1" customFormat="1" ht="15" customHeight="1">
      <c r="B44" s="229"/>
      <c r="C44" s="230"/>
      <c r="D44" s="228"/>
      <c r="E44" s="231" t="s">
        <v>526</v>
      </c>
      <c r="F44" s="228"/>
      <c r="G44" s="355" t="s">
        <v>527</v>
      </c>
      <c r="H44" s="355"/>
      <c r="I44" s="355"/>
      <c r="J44" s="355"/>
      <c r="K44" s="226"/>
    </row>
    <row r="45" spans="2:11" s="1" customFormat="1" ht="15" customHeight="1">
      <c r="B45" s="229"/>
      <c r="C45" s="230"/>
      <c r="D45" s="228"/>
      <c r="E45" s="231" t="s">
        <v>102</v>
      </c>
      <c r="F45" s="228"/>
      <c r="G45" s="355" t="s">
        <v>528</v>
      </c>
      <c r="H45" s="355"/>
      <c r="I45" s="355"/>
      <c r="J45" s="355"/>
      <c r="K45" s="226"/>
    </row>
    <row r="46" spans="2:11" s="1" customFormat="1" ht="12.75" customHeight="1">
      <c r="B46" s="229"/>
      <c r="C46" s="230"/>
      <c r="D46" s="228"/>
      <c r="E46" s="228"/>
      <c r="F46" s="228"/>
      <c r="G46" s="228"/>
      <c r="H46" s="228"/>
      <c r="I46" s="228"/>
      <c r="J46" s="228"/>
      <c r="K46" s="226"/>
    </row>
    <row r="47" spans="2:11" s="1" customFormat="1" ht="15" customHeight="1">
      <c r="B47" s="229"/>
      <c r="C47" s="230"/>
      <c r="D47" s="355" t="s">
        <v>529</v>
      </c>
      <c r="E47" s="355"/>
      <c r="F47" s="355"/>
      <c r="G47" s="355"/>
      <c r="H47" s="355"/>
      <c r="I47" s="355"/>
      <c r="J47" s="355"/>
      <c r="K47" s="226"/>
    </row>
    <row r="48" spans="2:11" s="1" customFormat="1" ht="15" customHeight="1">
      <c r="B48" s="229"/>
      <c r="C48" s="230"/>
      <c r="D48" s="230"/>
      <c r="E48" s="355" t="s">
        <v>530</v>
      </c>
      <c r="F48" s="355"/>
      <c r="G48" s="355"/>
      <c r="H48" s="355"/>
      <c r="I48" s="355"/>
      <c r="J48" s="355"/>
      <c r="K48" s="226"/>
    </row>
    <row r="49" spans="2:11" s="1" customFormat="1" ht="15" customHeight="1">
      <c r="B49" s="229"/>
      <c r="C49" s="230"/>
      <c r="D49" s="230"/>
      <c r="E49" s="355" t="s">
        <v>531</v>
      </c>
      <c r="F49" s="355"/>
      <c r="G49" s="355"/>
      <c r="H49" s="355"/>
      <c r="I49" s="355"/>
      <c r="J49" s="355"/>
      <c r="K49" s="226"/>
    </row>
    <row r="50" spans="2:11" s="1" customFormat="1" ht="15" customHeight="1">
      <c r="B50" s="229"/>
      <c r="C50" s="230"/>
      <c r="D50" s="230"/>
      <c r="E50" s="355" t="s">
        <v>532</v>
      </c>
      <c r="F50" s="355"/>
      <c r="G50" s="355"/>
      <c r="H50" s="355"/>
      <c r="I50" s="355"/>
      <c r="J50" s="355"/>
      <c r="K50" s="226"/>
    </row>
    <row r="51" spans="2:11" s="1" customFormat="1" ht="15" customHeight="1">
      <c r="B51" s="229"/>
      <c r="C51" s="230"/>
      <c r="D51" s="355" t="s">
        <v>533</v>
      </c>
      <c r="E51" s="355"/>
      <c r="F51" s="355"/>
      <c r="G51" s="355"/>
      <c r="H51" s="355"/>
      <c r="I51" s="355"/>
      <c r="J51" s="355"/>
      <c r="K51" s="226"/>
    </row>
    <row r="52" spans="2:11" s="1" customFormat="1" ht="25.5" customHeight="1">
      <c r="B52" s="225"/>
      <c r="C52" s="356" t="s">
        <v>534</v>
      </c>
      <c r="D52" s="356"/>
      <c r="E52" s="356"/>
      <c r="F52" s="356"/>
      <c r="G52" s="356"/>
      <c r="H52" s="356"/>
      <c r="I52" s="356"/>
      <c r="J52" s="356"/>
      <c r="K52" s="226"/>
    </row>
    <row r="53" spans="2:11" s="1" customFormat="1" ht="5.25" customHeight="1">
      <c r="B53" s="225"/>
      <c r="C53" s="227"/>
      <c r="D53" s="227"/>
      <c r="E53" s="227"/>
      <c r="F53" s="227"/>
      <c r="G53" s="227"/>
      <c r="H53" s="227"/>
      <c r="I53" s="227"/>
      <c r="J53" s="227"/>
      <c r="K53" s="226"/>
    </row>
    <row r="54" spans="2:11" s="1" customFormat="1" ht="15" customHeight="1">
      <c r="B54" s="225"/>
      <c r="C54" s="355" t="s">
        <v>535</v>
      </c>
      <c r="D54" s="355"/>
      <c r="E54" s="355"/>
      <c r="F54" s="355"/>
      <c r="G54" s="355"/>
      <c r="H54" s="355"/>
      <c r="I54" s="355"/>
      <c r="J54" s="355"/>
      <c r="K54" s="226"/>
    </row>
    <row r="55" spans="2:11" s="1" customFormat="1" ht="15" customHeight="1">
      <c r="B55" s="225"/>
      <c r="C55" s="355" t="s">
        <v>536</v>
      </c>
      <c r="D55" s="355"/>
      <c r="E55" s="355"/>
      <c r="F55" s="355"/>
      <c r="G55" s="355"/>
      <c r="H55" s="355"/>
      <c r="I55" s="355"/>
      <c r="J55" s="355"/>
      <c r="K55" s="226"/>
    </row>
    <row r="56" spans="2:11" s="1" customFormat="1" ht="12.75" customHeight="1">
      <c r="B56" s="225"/>
      <c r="C56" s="228"/>
      <c r="D56" s="228"/>
      <c r="E56" s="228"/>
      <c r="F56" s="228"/>
      <c r="G56" s="228"/>
      <c r="H56" s="228"/>
      <c r="I56" s="228"/>
      <c r="J56" s="228"/>
      <c r="K56" s="226"/>
    </row>
    <row r="57" spans="2:11" s="1" customFormat="1" ht="15" customHeight="1">
      <c r="B57" s="225"/>
      <c r="C57" s="355" t="s">
        <v>537</v>
      </c>
      <c r="D57" s="355"/>
      <c r="E57" s="355"/>
      <c r="F57" s="355"/>
      <c r="G57" s="355"/>
      <c r="H57" s="355"/>
      <c r="I57" s="355"/>
      <c r="J57" s="355"/>
      <c r="K57" s="226"/>
    </row>
    <row r="58" spans="2:11" s="1" customFormat="1" ht="15" customHeight="1">
      <c r="B58" s="225"/>
      <c r="C58" s="230"/>
      <c r="D58" s="355" t="s">
        <v>538</v>
      </c>
      <c r="E58" s="355"/>
      <c r="F58" s="355"/>
      <c r="G58" s="355"/>
      <c r="H58" s="355"/>
      <c r="I58" s="355"/>
      <c r="J58" s="355"/>
      <c r="K58" s="226"/>
    </row>
    <row r="59" spans="2:11" s="1" customFormat="1" ht="15" customHeight="1">
      <c r="B59" s="225"/>
      <c r="C59" s="230"/>
      <c r="D59" s="355" t="s">
        <v>539</v>
      </c>
      <c r="E59" s="355"/>
      <c r="F59" s="355"/>
      <c r="G59" s="355"/>
      <c r="H59" s="355"/>
      <c r="I59" s="355"/>
      <c r="J59" s="355"/>
      <c r="K59" s="226"/>
    </row>
    <row r="60" spans="2:11" s="1" customFormat="1" ht="15" customHeight="1">
      <c r="B60" s="225"/>
      <c r="C60" s="230"/>
      <c r="D60" s="355" t="s">
        <v>540</v>
      </c>
      <c r="E60" s="355"/>
      <c r="F60" s="355"/>
      <c r="G60" s="355"/>
      <c r="H60" s="355"/>
      <c r="I60" s="355"/>
      <c r="J60" s="355"/>
      <c r="K60" s="226"/>
    </row>
    <row r="61" spans="2:11" s="1" customFormat="1" ht="15" customHeight="1">
      <c r="B61" s="225"/>
      <c r="C61" s="230"/>
      <c r="D61" s="355" t="s">
        <v>541</v>
      </c>
      <c r="E61" s="355"/>
      <c r="F61" s="355"/>
      <c r="G61" s="355"/>
      <c r="H61" s="355"/>
      <c r="I61" s="355"/>
      <c r="J61" s="355"/>
      <c r="K61" s="226"/>
    </row>
    <row r="62" spans="2:11" s="1" customFormat="1" ht="15" customHeight="1">
      <c r="B62" s="225"/>
      <c r="C62" s="230"/>
      <c r="D62" s="357" t="s">
        <v>542</v>
      </c>
      <c r="E62" s="357"/>
      <c r="F62" s="357"/>
      <c r="G62" s="357"/>
      <c r="H62" s="357"/>
      <c r="I62" s="357"/>
      <c r="J62" s="357"/>
      <c r="K62" s="226"/>
    </row>
    <row r="63" spans="2:11" s="1" customFormat="1" ht="15" customHeight="1">
      <c r="B63" s="225"/>
      <c r="C63" s="230"/>
      <c r="D63" s="355" t="s">
        <v>543</v>
      </c>
      <c r="E63" s="355"/>
      <c r="F63" s="355"/>
      <c r="G63" s="355"/>
      <c r="H63" s="355"/>
      <c r="I63" s="355"/>
      <c r="J63" s="355"/>
      <c r="K63" s="226"/>
    </row>
    <row r="64" spans="2:11" s="1" customFormat="1" ht="12.75" customHeight="1">
      <c r="B64" s="225"/>
      <c r="C64" s="230"/>
      <c r="D64" s="230"/>
      <c r="E64" s="233"/>
      <c r="F64" s="230"/>
      <c r="G64" s="230"/>
      <c r="H64" s="230"/>
      <c r="I64" s="230"/>
      <c r="J64" s="230"/>
      <c r="K64" s="226"/>
    </row>
    <row r="65" spans="2:11" s="1" customFormat="1" ht="15" customHeight="1">
      <c r="B65" s="225"/>
      <c r="C65" s="230"/>
      <c r="D65" s="355" t="s">
        <v>544</v>
      </c>
      <c r="E65" s="355"/>
      <c r="F65" s="355"/>
      <c r="G65" s="355"/>
      <c r="H65" s="355"/>
      <c r="I65" s="355"/>
      <c r="J65" s="355"/>
      <c r="K65" s="226"/>
    </row>
    <row r="66" spans="2:11" s="1" customFormat="1" ht="15" customHeight="1">
      <c r="B66" s="225"/>
      <c r="C66" s="230"/>
      <c r="D66" s="357" t="s">
        <v>545</v>
      </c>
      <c r="E66" s="357"/>
      <c r="F66" s="357"/>
      <c r="G66" s="357"/>
      <c r="H66" s="357"/>
      <c r="I66" s="357"/>
      <c r="J66" s="357"/>
      <c r="K66" s="226"/>
    </row>
    <row r="67" spans="2:11" s="1" customFormat="1" ht="15" customHeight="1">
      <c r="B67" s="225"/>
      <c r="C67" s="230"/>
      <c r="D67" s="355" t="s">
        <v>546</v>
      </c>
      <c r="E67" s="355"/>
      <c r="F67" s="355"/>
      <c r="G67" s="355"/>
      <c r="H67" s="355"/>
      <c r="I67" s="355"/>
      <c r="J67" s="355"/>
      <c r="K67" s="226"/>
    </row>
    <row r="68" spans="2:11" s="1" customFormat="1" ht="15" customHeight="1">
      <c r="B68" s="225"/>
      <c r="C68" s="230"/>
      <c r="D68" s="355" t="s">
        <v>547</v>
      </c>
      <c r="E68" s="355"/>
      <c r="F68" s="355"/>
      <c r="G68" s="355"/>
      <c r="H68" s="355"/>
      <c r="I68" s="355"/>
      <c r="J68" s="355"/>
      <c r="K68" s="226"/>
    </row>
    <row r="69" spans="2:11" s="1" customFormat="1" ht="15" customHeight="1">
      <c r="B69" s="225"/>
      <c r="C69" s="230"/>
      <c r="D69" s="355" t="s">
        <v>548</v>
      </c>
      <c r="E69" s="355"/>
      <c r="F69" s="355"/>
      <c r="G69" s="355"/>
      <c r="H69" s="355"/>
      <c r="I69" s="355"/>
      <c r="J69" s="355"/>
      <c r="K69" s="226"/>
    </row>
    <row r="70" spans="2:11" s="1" customFormat="1" ht="15" customHeight="1">
      <c r="B70" s="225"/>
      <c r="C70" s="230"/>
      <c r="D70" s="355" t="s">
        <v>549</v>
      </c>
      <c r="E70" s="355"/>
      <c r="F70" s="355"/>
      <c r="G70" s="355"/>
      <c r="H70" s="355"/>
      <c r="I70" s="355"/>
      <c r="J70" s="355"/>
      <c r="K70" s="226"/>
    </row>
    <row r="71" spans="2:11" s="1" customFormat="1" ht="12.75" customHeight="1">
      <c r="B71" s="234"/>
      <c r="C71" s="235"/>
      <c r="D71" s="235"/>
      <c r="E71" s="235"/>
      <c r="F71" s="235"/>
      <c r="G71" s="235"/>
      <c r="H71" s="235"/>
      <c r="I71" s="235"/>
      <c r="J71" s="235"/>
      <c r="K71" s="236"/>
    </row>
    <row r="72" spans="2:11" s="1" customFormat="1" ht="18.75" customHeight="1">
      <c r="B72" s="237"/>
      <c r="C72" s="237"/>
      <c r="D72" s="237"/>
      <c r="E72" s="237"/>
      <c r="F72" s="237"/>
      <c r="G72" s="237"/>
      <c r="H72" s="237"/>
      <c r="I72" s="237"/>
      <c r="J72" s="237"/>
      <c r="K72" s="238"/>
    </row>
    <row r="73" spans="2:11" s="1" customFormat="1" ht="18.75" customHeight="1">
      <c r="B73" s="238"/>
      <c r="C73" s="238"/>
      <c r="D73" s="238"/>
      <c r="E73" s="238"/>
      <c r="F73" s="238"/>
      <c r="G73" s="238"/>
      <c r="H73" s="238"/>
      <c r="I73" s="238"/>
      <c r="J73" s="238"/>
      <c r="K73" s="238"/>
    </row>
    <row r="74" spans="2:11" s="1" customFormat="1" ht="7.5" customHeight="1">
      <c r="B74" s="239"/>
      <c r="C74" s="240"/>
      <c r="D74" s="240"/>
      <c r="E74" s="240"/>
      <c r="F74" s="240"/>
      <c r="G74" s="240"/>
      <c r="H74" s="240"/>
      <c r="I74" s="240"/>
      <c r="J74" s="240"/>
      <c r="K74" s="241"/>
    </row>
    <row r="75" spans="2:11" s="1" customFormat="1" ht="45" customHeight="1">
      <c r="B75" s="242"/>
      <c r="C75" s="350" t="s">
        <v>550</v>
      </c>
      <c r="D75" s="350"/>
      <c r="E75" s="350"/>
      <c r="F75" s="350"/>
      <c r="G75" s="350"/>
      <c r="H75" s="350"/>
      <c r="I75" s="350"/>
      <c r="J75" s="350"/>
      <c r="K75" s="243"/>
    </row>
    <row r="76" spans="2:11" s="1" customFormat="1" ht="17.25" customHeight="1">
      <c r="B76" s="242"/>
      <c r="C76" s="244" t="s">
        <v>551</v>
      </c>
      <c r="D76" s="244"/>
      <c r="E76" s="244"/>
      <c r="F76" s="244" t="s">
        <v>552</v>
      </c>
      <c r="G76" s="245"/>
      <c r="H76" s="244" t="s">
        <v>51</v>
      </c>
      <c r="I76" s="244" t="s">
        <v>54</v>
      </c>
      <c r="J76" s="244" t="s">
        <v>553</v>
      </c>
      <c r="K76" s="243"/>
    </row>
    <row r="77" spans="2:11" s="1" customFormat="1" ht="17.25" customHeight="1">
      <c r="B77" s="242"/>
      <c r="C77" s="246" t="s">
        <v>554</v>
      </c>
      <c r="D77" s="246"/>
      <c r="E77" s="246"/>
      <c r="F77" s="247" t="s">
        <v>555</v>
      </c>
      <c r="G77" s="248"/>
      <c r="H77" s="246"/>
      <c r="I77" s="246"/>
      <c r="J77" s="246" t="s">
        <v>556</v>
      </c>
      <c r="K77" s="243"/>
    </row>
    <row r="78" spans="2:11" s="1" customFormat="1" ht="5.25" customHeight="1">
      <c r="B78" s="242"/>
      <c r="C78" s="249"/>
      <c r="D78" s="249"/>
      <c r="E78" s="249"/>
      <c r="F78" s="249"/>
      <c r="G78" s="250"/>
      <c r="H78" s="249"/>
      <c r="I78" s="249"/>
      <c r="J78" s="249"/>
      <c r="K78" s="243"/>
    </row>
    <row r="79" spans="2:11" s="1" customFormat="1" ht="15" customHeight="1">
      <c r="B79" s="242"/>
      <c r="C79" s="231" t="s">
        <v>50</v>
      </c>
      <c r="D79" s="251"/>
      <c r="E79" s="251"/>
      <c r="F79" s="252" t="s">
        <v>557</v>
      </c>
      <c r="G79" s="253"/>
      <c r="H79" s="231" t="s">
        <v>558</v>
      </c>
      <c r="I79" s="231" t="s">
        <v>559</v>
      </c>
      <c r="J79" s="231">
        <v>20</v>
      </c>
      <c r="K79" s="243"/>
    </row>
    <row r="80" spans="2:11" s="1" customFormat="1" ht="15" customHeight="1">
      <c r="B80" s="242"/>
      <c r="C80" s="231" t="s">
        <v>560</v>
      </c>
      <c r="D80" s="231"/>
      <c r="E80" s="231"/>
      <c r="F80" s="252" t="s">
        <v>557</v>
      </c>
      <c r="G80" s="253"/>
      <c r="H80" s="231" t="s">
        <v>561</v>
      </c>
      <c r="I80" s="231" t="s">
        <v>559</v>
      </c>
      <c r="J80" s="231">
        <v>120</v>
      </c>
      <c r="K80" s="243"/>
    </row>
    <row r="81" spans="2:11" s="1" customFormat="1" ht="15" customHeight="1">
      <c r="B81" s="254"/>
      <c r="C81" s="231" t="s">
        <v>562</v>
      </c>
      <c r="D81" s="231"/>
      <c r="E81" s="231"/>
      <c r="F81" s="252" t="s">
        <v>563</v>
      </c>
      <c r="G81" s="253"/>
      <c r="H81" s="231" t="s">
        <v>564</v>
      </c>
      <c r="I81" s="231" t="s">
        <v>559</v>
      </c>
      <c r="J81" s="231">
        <v>50</v>
      </c>
      <c r="K81" s="243"/>
    </row>
    <row r="82" spans="2:11" s="1" customFormat="1" ht="15" customHeight="1">
      <c r="B82" s="254"/>
      <c r="C82" s="231" t="s">
        <v>565</v>
      </c>
      <c r="D82" s="231"/>
      <c r="E82" s="231"/>
      <c r="F82" s="252" t="s">
        <v>557</v>
      </c>
      <c r="G82" s="253"/>
      <c r="H82" s="231" t="s">
        <v>566</v>
      </c>
      <c r="I82" s="231" t="s">
        <v>567</v>
      </c>
      <c r="J82" s="231"/>
      <c r="K82" s="243"/>
    </row>
    <row r="83" spans="2:11" s="1" customFormat="1" ht="15" customHeight="1">
      <c r="B83" s="254"/>
      <c r="C83" s="255" t="s">
        <v>568</v>
      </c>
      <c r="D83" s="255"/>
      <c r="E83" s="255"/>
      <c r="F83" s="256" t="s">
        <v>563</v>
      </c>
      <c r="G83" s="255"/>
      <c r="H83" s="255" t="s">
        <v>569</v>
      </c>
      <c r="I83" s="255" t="s">
        <v>559</v>
      </c>
      <c r="J83" s="255">
        <v>15</v>
      </c>
      <c r="K83" s="243"/>
    </row>
    <row r="84" spans="2:11" s="1" customFormat="1" ht="15" customHeight="1">
      <c r="B84" s="254"/>
      <c r="C84" s="255" t="s">
        <v>570</v>
      </c>
      <c r="D84" s="255"/>
      <c r="E84" s="255"/>
      <c r="F84" s="256" t="s">
        <v>563</v>
      </c>
      <c r="G84" s="255"/>
      <c r="H84" s="255" t="s">
        <v>571</v>
      </c>
      <c r="I84" s="255" t="s">
        <v>559</v>
      </c>
      <c r="J84" s="255">
        <v>15</v>
      </c>
      <c r="K84" s="243"/>
    </row>
    <row r="85" spans="2:11" s="1" customFormat="1" ht="15" customHeight="1">
      <c r="B85" s="254"/>
      <c r="C85" s="255" t="s">
        <v>572</v>
      </c>
      <c r="D85" s="255"/>
      <c r="E85" s="255"/>
      <c r="F85" s="256" t="s">
        <v>563</v>
      </c>
      <c r="G85" s="255"/>
      <c r="H85" s="255" t="s">
        <v>573</v>
      </c>
      <c r="I85" s="255" t="s">
        <v>559</v>
      </c>
      <c r="J85" s="255">
        <v>20</v>
      </c>
      <c r="K85" s="243"/>
    </row>
    <row r="86" spans="2:11" s="1" customFormat="1" ht="15" customHeight="1">
      <c r="B86" s="254"/>
      <c r="C86" s="255" t="s">
        <v>574</v>
      </c>
      <c r="D86" s="255"/>
      <c r="E86" s="255"/>
      <c r="F86" s="256" t="s">
        <v>563</v>
      </c>
      <c r="G86" s="255"/>
      <c r="H86" s="255" t="s">
        <v>575</v>
      </c>
      <c r="I86" s="255" t="s">
        <v>559</v>
      </c>
      <c r="J86" s="255">
        <v>20</v>
      </c>
      <c r="K86" s="243"/>
    </row>
    <row r="87" spans="2:11" s="1" customFormat="1" ht="15" customHeight="1">
      <c r="B87" s="254"/>
      <c r="C87" s="231" t="s">
        <v>576</v>
      </c>
      <c r="D87" s="231"/>
      <c r="E87" s="231"/>
      <c r="F87" s="252" t="s">
        <v>563</v>
      </c>
      <c r="G87" s="253"/>
      <c r="H87" s="231" t="s">
        <v>577</v>
      </c>
      <c r="I87" s="231" t="s">
        <v>559</v>
      </c>
      <c r="J87" s="231">
        <v>50</v>
      </c>
      <c r="K87" s="243"/>
    </row>
    <row r="88" spans="2:11" s="1" customFormat="1" ht="15" customHeight="1">
      <c r="B88" s="254"/>
      <c r="C88" s="231" t="s">
        <v>578</v>
      </c>
      <c r="D88" s="231"/>
      <c r="E88" s="231"/>
      <c r="F88" s="252" t="s">
        <v>563</v>
      </c>
      <c r="G88" s="253"/>
      <c r="H88" s="231" t="s">
        <v>579</v>
      </c>
      <c r="I88" s="231" t="s">
        <v>559</v>
      </c>
      <c r="J88" s="231">
        <v>20</v>
      </c>
      <c r="K88" s="243"/>
    </row>
    <row r="89" spans="2:11" s="1" customFormat="1" ht="15" customHeight="1">
      <c r="B89" s="254"/>
      <c r="C89" s="231" t="s">
        <v>580</v>
      </c>
      <c r="D89" s="231"/>
      <c r="E89" s="231"/>
      <c r="F89" s="252" t="s">
        <v>563</v>
      </c>
      <c r="G89" s="253"/>
      <c r="H89" s="231" t="s">
        <v>581</v>
      </c>
      <c r="I89" s="231" t="s">
        <v>559</v>
      </c>
      <c r="J89" s="231">
        <v>20</v>
      </c>
      <c r="K89" s="243"/>
    </row>
    <row r="90" spans="2:11" s="1" customFormat="1" ht="15" customHeight="1">
      <c r="B90" s="254"/>
      <c r="C90" s="231" t="s">
        <v>582</v>
      </c>
      <c r="D90" s="231"/>
      <c r="E90" s="231"/>
      <c r="F90" s="252" t="s">
        <v>563</v>
      </c>
      <c r="G90" s="253"/>
      <c r="H90" s="231" t="s">
        <v>583</v>
      </c>
      <c r="I90" s="231" t="s">
        <v>559</v>
      </c>
      <c r="J90" s="231">
        <v>50</v>
      </c>
      <c r="K90" s="243"/>
    </row>
    <row r="91" spans="2:11" s="1" customFormat="1" ht="15" customHeight="1">
      <c r="B91" s="254"/>
      <c r="C91" s="231" t="s">
        <v>584</v>
      </c>
      <c r="D91" s="231"/>
      <c r="E91" s="231"/>
      <c r="F91" s="252" t="s">
        <v>563</v>
      </c>
      <c r="G91" s="253"/>
      <c r="H91" s="231" t="s">
        <v>584</v>
      </c>
      <c r="I91" s="231" t="s">
        <v>559</v>
      </c>
      <c r="J91" s="231">
        <v>50</v>
      </c>
      <c r="K91" s="243"/>
    </row>
    <row r="92" spans="2:11" s="1" customFormat="1" ht="15" customHeight="1">
      <c r="B92" s="254"/>
      <c r="C92" s="231" t="s">
        <v>585</v>
      </c>
      <c r="D92" s="231"/>
      <c r="E92" s="231"/>
      <c r="F92" s="252" t="s">
        <v>563</v>
      </c>
      <c r="G92" s="253"/>
      <c r="H92" s="231" t="s">
        <v>586</v>
      </c>
      <c r="I92" s="231" t="s">
        <v>559</v>
      </c>
      <c r="J92" s="231">
        <v>255</v>
      </c>
      <c r="K92" s="243"/>
    </row>
    <row r="93" spans="2:11" s="1" customFormat="1" ht="15" customHeight="1">
      <c r="B93" s="254"/>
      <c r="C93" s="231" t="s">
        <v>587</v>
      </c>
      <c r="D93" s="231"/>
      <c r="E93" s="231"/>
      <c r="F93" s="252" t="s">
        <v>557</v>
      </c>
      <c r="G93" s="253"/>
      <c r="H93" s="231" t="s">
        <v>588</v>
      </c>
      <c r="I93" s="231" t="s">
        <v>589</v>
      </c>
      <c r="J93" s="231"/>
      <c r="K93" s="243"/>
    </row>
    <row r="94" spans="2:11" s="1" customFormat="1" ht="15" customHeight="1">
      <c r="B94" s="254"/>
      <c r="C94" s="231" t="s">
        <v>590</v>
      </c>
      <c r="D94" s="231"/>
      <c r="E94" s="231"/>
      <c r="F94" s="252" t="s">
        <v>557</v>
      </c>
      <c r="G94" s="253"/>
      <c r="H94" s="231" t="s">
        <v>591</v>
      </c>
      <c r="I94" s="231" t="s">
        <v>592</v>
      </c>
      <c r="J94" s="231"/>
      <c r="K94" s="243"/>
    </row>
    <row r="95" spans="2:11" s="1" customFormat="1" ht="15" customHeight="1">
      <c r="B95" s="254"/>
      <c r="C95" s="231" t="s">
        <v>593</v>
      </c>
      <c r="D95" s="231"/>
      <c r="E95" s="231"/>
      <c r="F95" s="252" t="s">
        <v>557</v>
      </c>
      <c r="G95" s="253"/>
      <c r="H95" s="231" t="s">
        <v>593</v>
      </c>
      <c r="I95" s="231" t="s">
        <v>592</v>
      </c>
      <c r="J95" s="231"/>
      <c r="K95" s="243"/>
    </row>
    <row r="96" spans="2:11" s="1" customFormat="1" ht="15" customHeight="1">
      <c r="B96" s="254"/>
      <c r="C96" s="231" t="s">
        <v>35</v>
      </c>
      <c r="D96" s="231"/>
      <c r="E96" s="231"/>
      <c r="F96" s="252" t="s">
        <v>557</v>
      </c>
      <c r="G96" s="253"/>
      <c r="H96" s="231" t="s">
        <v>594</v>
      </c>
      <c r="I96" s="231" t="s">
        <v>592</v>
      </c>
      <c r="J96" s="231"/>
      <c r="K96" s="243"/>
    </row>
    <row r="97" spans="2:11" s="1" customFormat="1" ht="15" customHeight="1">
      <c r="B97" s="254"/>
      <c r="C97" s="231" t="s">
        <v>45</v>
      </c>
      <c r="D97" s="231"/>
      <c r="E97" s="231"/>
      <c r="F97" s="252" t="s">
        <v>557</v>
      </c>
      <c r="G97" s="253"/>
      <c r="H97" s="231" t="s">
        <v>595</v>
      </c>
      <c r="I97" s="231" t="s">
        <v>592</v>
      </c>
      <c r="J97" s="231"/>
      <c r="K97" s="243"/>
    </row>
    <row r="98" spans="2:11" s="1" customFormat="1" ht="15" customHeight="1">
      <c r="B98" s="257"/>
      <c r="C98" s="258"/>
      <c r="D98" s="258"/>
      <c r="E98" s="258"/>
      <c r="F98" s="258"/>
      <c r="G98" s="258"/>
      <c r="H98" s="258"/>
      <c r="I98" s="258"/>
      <c r="J98" s="258"/>
      <c r="K98" s="259"/>
    </row>
    <row r="99" spans="2:11" s="1" customFormat="1" ht="18.75" customHeight="1">
      <c r="B99" s="260"/>
      <c r="C99" s="261"/>
      <c r="D99" s="261"/>
      <c r="E99" s="261"/>
      <c r="F99" s="261"/>
      <c r="G99" s="261"/>
      <c r="H99" s="261"/>
      <c r="I99" s="261"/>
      <c r="J99" s="261"/>
      <c r="K99" s="260"/>
    </row>
    <row r="100" spans="2:11" s="1" customFormat="1" ht="18.75" customHeight="1">
      <c r="B100" s="238"/>
      <c r="C100" s="238"/>
      <c r="D100" s="238"/>
      <c r="E100" s="238"/>
      <c r="F100" s="238"/>
      <c r="G100" s="238"/>
      <c r="H100" s="238"/>
      <c r="I100" s="238"/>
      <c r="J100" s="238"/>
      <c r="K100" s="238"/>
    </row>
    <row r="101" spans="2:11" s="1" customFormat="1" ht="7.5" customHeight="1">
      <c r="B101" s="239"/>
      <c r="C101" s="240"/>
      <c r="D101" s="240"/>
      <c r="E101" s="240"/>
      <c r="F101" s="240"/>
      <c r="G101" s="240"/>
      <c r="H101" s="240"/>
      <c r="I101" s="240"/>
      <c r="J101" s="240"/>
      <c r="K101" s="241"/>
    </row>
    <row r="102" spans="2:11" s="1" customFormat="1" ht="45" customHeight="1">
      <c r="B102" s="242"/>
      <c r="C102" s="350" t="s">
        <v>596</v>
      </c>
      <c r="D102" s="350"/>
      <c r="E102" s="350"/>
      <c r="F102" s="350"/>
      <c r="G102" s="350"/>
      <c r="H102" s="350"/>
      <c r="I102" s="350"/>
      <c r="J102" s="350"/>
      <c r="K102" s="243"/>
    </row>
    <row r="103" spans="2:11" s="1" customFormat="1" ht="17.25" customHeight="1">
      <c r="B103" s="242"/>
      <c r="C103" s="244" t="s">
        <v>551</v>
      </c>
      <c r="D103" s="244"/>
      <c r="E103" s="244"/>
      <c r="F103" s="244" t="s">
        <v>552</v>
      </c>
      <c r="G103" s="245"/>
      <c r="H103" s="244" t="s">
        <v>51</v>
      </c>
      <c r="I103" s="244" t="s">
        <v>54</v>
      </c>
      <c r="J103" s="244" t="s">
        <v>553</v>
      </c>
      <c r="K103" s="243"/>
    </row>
    <row r="104" spans="2:11" s="1" customFormat="1" ht="17.25" customHeight="1">
      <c r="B104" s="242"/>
      <c r="C104" s="246" t="s">
        <v>554</v>
      </c>
      <c r="D104" s="246"/>
      <c r="E104" s="246"/>
      <c r="F104" s="247" t="s">
        <v>555</v>
      </c>
      <c r="G104" s="248"/>
      <c r="H104" s="246"/>
      <c r="I104" s="246"/>
      <c r="J104" s="246" t="s">
        <v>556</v>
      </c>
      <c r="K104" s="243"/>
    </row>
    <row r="105" spans="2:11" s="1" customFormat="1" ht="5.25" customHeight="1">
      <c r="B105" s="242"/>
      <c r="C105" s="244"/>
      <c r="D105" s="244"/>
      <c r="E105" s="244"/>
      <c r="F105" s="244"/>
      <c r="G105" s="262"/>
      <c r="H105" s="244"/>
      <c r="I105" s="244"/>
      <c r="J105" s="244"/>
      <c r="K105" s="243"/>
    </row>
    <row r="106" spans="2:11" s="1" customFormat="1" ht="15" customHeight="1">
      <c r="B106" s="242"/>
      <c r="C106" s="231" t="s">
        <v>50</v>
      </c>
      <c r="D106" s="251"/>
      <c r="E106" s="251"/>
      <c r="F106" s="252" t="s">
        <v>557</v>
      </c>
      <c r="G106" s="231"/>
      <c r="H106" s="231" t="s">
        <v>597</v>
      </c>
      <c r="I106" s="231" t="s">
        <v>559</v>
      </c>
      <c r="J106" s="231">
        <v>20</v>
      </c>
      <c r="K106" s="243"/>
    </row>
    <row r="107" spans="2:11" s="1" customFormat="1" ht="15" customHeight="1">
      <c r="B107" s="242"/>
      <c r="C107" s="231" t="s">
        <v>560</v>
      </c>
      <c r="D107" s="231"/>
      <c r="E107" s="231"/>
      <c r="F107" s="252" t="s">
        <v>557</v>
      </c>
      <c r="G107" s="231"/>
      <c r="H107" s="231" t="s">
        <v>597</v>
      </c>
      <c r="I107" s="231" t="s">
        <v>559</v>
      </c>
      <c r="J107" s="231">
        <v>120</v>
      </c>
      <c r="K107" s="243"/>
    </row>
    <row r="108" spans="2:11" s="1" customFormat="1" ht="15" customHeight="1">
      <c r="B108" s="254"/>
      <c r="C108" s="231" t="s">
        <v>562</v>
      </c>
      <c r="D108" s="231"/>
      <c r="E108" s="231"/>
      <c r="F108" s="252" t="s">
        <v>563</v>
      </c>
      <c r="G108" s="231"/>
      <c r="H108" s="231" t="s">
        <v>597</v>
      </c>
      <c r="I108" s="231" t="s">
        <v>559</v>
      </c>
      <c r="J108" s="231">
        <v>50</v>
      </c>
      <c r="K108" s="243"/>
    </row>
    <row r="109" spans="2:11" s="1" customFormat="1" ht="15" customHeight="1">
      <c r="B109" s="254"/>
      <c r="C109" s="231" t="s">
        <v>565</v>
      </c>
      <c r="D109" s="231"/>
      <c r="E109" s="231"/>
      <c r="F109" s="252" t="s">
        <v>557</v>
      </c>
      <c r="G109" s="231"/>
      <c r="H109" s="231" t="s">
        <v>597</v>
      </c>
      <c r="I109" s="231" t="s">
        <v>567</v>
      </c>
      <c r="J109" s="231"/>
      <c r="K109" s="243"/>
    </row>
    <row r="110" spans="2:11" s="1" customFormat="1" ht="15" customHeight="1">
      <c r="B110" s="254"/>
      <c r="C110" s="231" t="s">
        <v>576</v>
      </c>
      <c r="D110" s="231"/>
      <c r="E110" s="231"/>
      <c r="F110" s="252" t="s">
        <v>563</v>
      </c>
      <c r="G110" s="231"/>
      <c r="H110" s="231" t="s">
        <v>597</v>
      </c>
      <c r="I110" s="231" t="s">
        <v>559</v>
      </c>
      <c r="J110" s="231">
        <v>50</v>
      </c>
      <c r="K110" s="243"/>
    </row>
    <row r="111" spans="2:11" s="1" customFormat="1" ht="15" customHeight="1">
      <c r="B111" s="254"/>
      <c r="C111" s="231" t="s">
        <v>584</v>
      </c>
      <c r="D111" s="231"/>
      <c r="E111" s="231"/>
      <c r="F111" s="252" t="s">
        <v>563</v>
      </c>
      <c r="G111" s="231"/>
      <c r="H111" s="231" t="s">
        <v>597</v>
      </c>
      <c r="I111" s="231" t="s">
        <v>559</v>
      </c>
      <c r="J111" s="231">
        <v>50</v>
      </c>
      <c r="K111" s="243"/>
    </row>
    <row r="112" spans="2:11" s="1" customFormat="1" ht="15" customHeight="1">
      <c r="B112" s="254"/>
      <c r="C112" s="231" t="s">
        <v>582</v>
      </c>
      <c r="D112" s="231"/>
      <c r="E112" s="231"/>
      <c r="F112" s="252" t="s">
        <v>563</v>
      </c>
      <c r="G112" s="231"/>
      <c r="H112" s="231" t="s">
        <v>597</v>
      </c>
      <c r="I112" s="231" t="s">
        <v>559</v>
      </c>
      <c r="J112" s="231">
        <v>50</v>
      </c>
      <c r="K112" s="243"/>
    </row>
    <row r="113" spans="2:11" s="1" customFormat="1" ht="15" customHeight="1">
      <c r="B113" s="254"/>
      <c r="C113" s="231" t="s">
        <v>50</v>
      </c>
      <c r="D113" s="231"/>
      <c r="E113" s="231"/>
      <c r="F113" s="252" t="s">
        <v>557</v>
      </c>
      <c r="G113" s="231"/>
      <c r="H113" s="231" t="s">
        <v>598</v>
      </c>
      <c r="I113" s="231" t="s">
        <v>559</v>
      </c>
      <c r="J113" s="231">
        <v>20</v>
      </c>
      <c r="K113" s="243"/>
    </row>
    <row r="114" spans="2:11" s="1" customFormat="1" ht="15" customHeight="1">
      <c r="B114" s="254"/>
      <c r="C114" s="231" t="s">
        <v>599</v>
      </c>
      <c r="D114" s="231"/>
      <c r="E114" s="231"/>
      <c r="F114" s="252" t="s">
        <v>557</v>
      </c>
      <c r="G114" s="231"/>
      <c r="H114" s="231" t="s">
        <v>600</v>
      </c>
      <c r="I114" s="231" t="s">
        <v>559</v>
      </c>
      <c r="J114" s="231">
        <v>120</v>
      </c>
      <c r="K114" s="243"/>
    </row>
    <row r="115" spans="2:11" s="1" customFormat="1" ht="15" customHeight="1">
      <c r="B115" s="254"/>
      <c r="C115" s="231" t="s">
        <v>35</v>
      </c>
      <c r="D115" s="231"/>
      <c r="E115" s="231"/>
      <c r="F115" s="252" t="s">
        <v>557</v>
      </c>
      <c r="G115" s="231"/>
      <c r="H115" s="231" t="s">
        <v>601</v>
      </c>
      <c r="I115" s="231" t="s">
        <v>592</v>
      </c>
      <c r="J115" s="231"/>
      <c r="K115" s="243"/>
    </row>
    <row r="116" spans="2:11" s="1" customFormat="1" ht="15" customHeight="1">
      <c r="B116" s="254"/>
      <c r="C116" s="231" t="s">
        <v>45</v>
      </c>
      <c r="D116" s="231"/>
      <c r="E116" s="231"/>
      <c r="F116" s="252" t="s">
        <v>557</v>
      </c>
      <c r="G116" s="231"/>
      <c r="H116" s="231" t="s">
        <v>602</v>
      </c>
      <c r="I116" s="231" t="s">
        <v>592</v>
      </c>
      <c r="J116" s="231"/>
      <c r="K116" s="243"/>
    </row>
    <row r="117" spans="2:11" s="1" customFormat="1" ht="15" customHeight="1">
      <c r="B117" s="254"/>
      <c r="C117" s="231" t="s">
        <v>54</v>
      </c>
      <c r="D117" s="231"/>
      <c r="E117" s="231"/>
      <c r="F117" s="252" t="s">
        <v>557</v>
      </c>
      <c r="G117" s="231"/>
      <c r="H117" s="231" t="s">
        <v>603</v>
      </c>
      <c r="I117" s="231" t="s">
        <v>604</v>
      </c>
      <c r="J117" s="231"/>
      <c r="K117" s="243"/>
    </row>
    <row r="118" spans="2:11" s="1" customFormat="1" ht="15" customHeight="1">
      <c r="B118" s="257"/>
      <c r="C118" s="263"/>
      <c r="D118" s="263"/>
      <c r="E118" s="263"/>
      <c r="F118" s="263"/>
      <c r="G118" s="263"/>
      <c r="H118" s="263"/>
      <c r="I118" s="263"/>
      <c r="J118" s="263"/>
      <c r="K118" s="259"/>
    </row>
    <row r="119" spans="2:11" s="1" customFormat="1" ht="18.75" customHeight="1">
      <c r="B119" s="264"/>
      <c r="C119" s="265"/>
      <c r="D119" s="265"/>
      <c r="E119" s="265"/>
      <c r="F119" s="266"/>
      <c r="G119" s="265"/>
      <c r="H119" s="265"/>
      <c r="I119" s="265"/>
      <c r="J119" s="265"/>
      <c r="K119" s="264"/>
    </row>
    <row r="120" spans="2:11" s="1" customFormat="1" ht="18.75" customHeight="1">
      <c r="B120" s="238"/>
      <c r="C120" s="238"/>
      <c r="D120" s="238"/>
      <c r="E120" s="238"/>
      <c r="F120" s="238"/>
      <c r="G120" s="238"/>
      <c r="H120" s="238"/>
      <c r="I120" s="238"/>
      <c r="J120" s="238"/>
      <c r="K120" s="238"/>
    </row>
    <row r="121" spans="2:11" s="1" customFormat="1" ht="7.5" customHeight="1">
      <c r="B121" s="267"/>
      <c r="C121" s="268"/>
      <c r="D121" s="268"/>
      <c r="E121" s="268"/>
      <c r="F121" s="268"/>
      <c r="G121" s="268"/>
      <c r="H121" s="268"/>
      <c r="I121" s="268"/>
      <c r="J121" s="268"/>
      <c r="K121" s="269"/>
    </row>
    <row r="122" spans="2:11" s="1" customFormat="1" ht="45" customHeight="1">
      <c r="B122" s="270"/>
      <c r="C122" s="351" t="s">
        <v>605</v>
      </c>
      <c r="D122" s="351"/>
      <c r="E122" s="351"/>
      <c r="F122" s="351"/>
      <c r="G122" s="351"/>
      <c r="H122" s="351"/>
      <c r="I122" s="351"/>
      <c r="J122" s="351"/>
      <c r="K122" s="271"/>
    </row>
    <row r="123" spans="2:11" s="1" customFormat="1" ht="17.25" customHeight="1">
      <c r="B123" s="272"/>
      <c r="C123" s="244" t="s">
        <v>551</v>
      </c>
      <c r="D123" s="244"/>
      <c r="E123" s="244"/>
      <c r="F123" s="244" t="s">
        <v>552</v>
      </c>
      <c r="G123" s="245"/>
      <c r="H123" s="244" t="s">
        <v>51</v>
      </c>
      <c r="I123" s="244" t="s">
        <v>54</v>
      </c>
      <c r="J123" s="244" t="s">
        <v>553</v>
      </c>
      <c r="K123" s="273"/>
    </row>
    <row r="124" spans="2:11" s="1" customFormat="1" ht="17.25" customHeight="1">
      <c r="B124" s="272"/>
      <c r="C124" s="246" t="s">
        <v>554</v>
      </c>
      <c r="D124" s="246"/>
      <c r="E124" s="246"/>
      <c r="F124" s="247" t="s">
        <v>555</v>
      </c>
      <c r="G124" s="248"/>
      <c r="H124" s="246"/>
      <c r="I124" s="246"/>
      <c r="J124" s="246" t="s">
        <v>556</v>
      </c>
      <c r="K124" s="273"/>
    </row>
    <row r="125" spans="2:11" s="1" customFormat="1" ht="5.25" customHeight="1">
      <c r="B125" s="274"/>
      <c r="C125" s="249"/>
      <c r="D125" s="249"/>
      <c r="E125" s="249"/>
      <c r="F125" s="249"/>
      <c r="G125" s="275"/>
      <c r="H125" s="249"/>
      <c r="I125" s="249"/>
      <c r="J125" s="249"/>
      <c r="K125" s="276"/>
    </row>
    <row r="126" spans="2:11" s="1" customFormat="1" ht="15" customHeight="1">
      <c r="B126" s="274"/>
      <c r="C126" s="231" t="s">
        <v>560</v>
      </c>
      <c r="D126" s="251"/>
      <c r="E126" s="251"/>
      <c r="F126" s="252" t="s">
        <v>557</v>
      </c>
      <c r="G126" s="231"/>
      <c r="H126" s="231" t="s">
        <v>597</v>
      </c>
      <c r="I126" s="231" t="s">
        <v>559</v>
      </c>
      <c r="J126" s="231">
        <v>120</v>
      </c>
      <c r="K126" s="277"/>
    </row>
    <row r="127" spans="2:11" s="1" customFormat="1" ht="15" customHeight="1">
      <c r="B127" s="274"/>
      <c r="C127" s="231" t="s">
        <v>606</v>
      </c>
      <c r="D127" s="231"/>
      <c r="E127" s="231"/>
      <c r="F127" s="252" t="s">
        <v>557</v>
      </c>
      <c r="G127" s="231"/>
      <c r="H127" s="231" t="s">
        <v>607</v>
      </c>
      <c r="I127" s="231" t="s">
        <v>559</v>
      </c>
      <c r="J127" s="231" t="s">
        <v>608</v>
      </c>
      <c r="K127" s="277"/>
    </row>
    <row r="128" spans="2:11" s="1" customFormat="1" ht="15" customHeight="1">
      <c r="B128" s="274"/>
      <c r="C128" s="231" t="s">
        <v>505</v>
      </c>
      <c r="D128" s="231"/>
      <c r="E128" s="231"/>
      <c r="F128" s="252" t="s">
        <v>557</v>
      </c>
      <c r="G128" s="231"/>
      <c r="H128" s="231" t="s">
        <v>609</v>
      </c>
      <c r="I128" s="231" t="s">
        <v>559</v>
      </c>
      <c r="J128" s="231" t="s">
        <v>608</v>
      </c>
      <c r="K128" s="277"/>
    </row>
    <row r="129" spans="2:11" s="1" customFormat="1" ht="15" customHeight="1">
      <c r="B129" s="274"/>
      <c r="C129" s="231" t="s">
        <v>568</v>
      </c>
      <c r="D129" s="231"/>
      <c r="E129" s="231"/>
      <c r="F129" s="252" t="s">
        <v>563</v>
      </c>
      <c r="G129" s="231"/>
      <c r="H129" s="231" t="s">
        <v>569</v>
      </c>
      <c r="I129" s="231" t="s">
        <v>559</v>
      </c>
      <c r="J129" s="231">
        <v>15</v>
      </c>
      <c r="K129" s="277"/>
    </row>
    <row r="130" spans="2:11" s="1" customFormat="1" ht="15" customHeight="1">
      <c r="B130" s="274"/>
      <c r="C130" s="255" t="s">
        <v>570</v>
      </c>
      <c r="D130" s="255"/>
      <c r="E130" s="255"/>
      <c r="F130" s="256" t="s">
        <v>563</v>
      </c>
      <c r="G130" s="255"/>
      <c r="H130" s="255" t="s">
        <v>571</v>
      </c>
      <c r="I130" s="255" t="s">
        <v>559</v>
      </c>
      <c r="J130" s="255">
        <v>15</v>
      </c>
      <c r="K130" s="277"/>
    </row>
    <row r="131" spans="2:11" s="1" customFormat="1" ht="15" customHeight="1">
      <c r="B131" s="274"/>
      <c r="C131" s="255" t="s">
        <v>572</v>
      </c>
      <c r="D131" s="255"/>
      <c r="E131" s="255"/>
      <c r="F131" s="256" t="s">
        <v>563</v>
      </c>
      <c r="G131" s="255"/>
      <c r="H131" s="255" t="s">
        <v>573</v>
      </c>
      <c r="I131" s="255" t="s">
        <v>559</v>
      </c>
      <c r="J131" s="255">
        <v>20</v>
      </c>
      <c r="K131" s="277"/>
    </row>
    <row r="132" spans="2:11" s="1" customFormat="1" ht="15" customHeight="1">
      <c r="B132" s="274"/>
      <c r="C132" s="255" t="s">
        <v>574</v>
      </c>
      <c r="D132" s="255"/>
      <c r="E132" s="255"/>
      <c r="F132" s="256" t="s">
        <v>563</v>
      </c>
      <c r="G132" s="255"/>
      <c r="H132" s="255" t="s">
        <v>575</v>
      </c>
      <c r="I132" s="255" t="s">
        <v>559</v>
      </c>
      <c r="J132" s="255">
        <v>20</v>
      </c>
      <c r="K132" s="277"/>
    </row>
    <row r="133" spans="2:11" s="1" customFormat="1" ht="15" customHeight="1">
      <c r="B133" s="274"/>
      <c r="C133" s="231" t="s">
        <v>562</v>
      </c>
      <c r="D133" s="231"/>
      <c r="E133" s="231"/>
      <c r="F133" s="252" t="s">
        <v>563</v>
      </c>
      <c r="G133" s="231"/>
      <c r="H133" s="231" t="s">
        <v>597</v>
      </c>
      <c r="I133" s="231" t="s">
        <v>559</v>
      </c>
      <c r="J133" s="231">
        <v>50</v>
      </c>
      <c r="K133" s="277"/>
    </row>
    <row r="134" spans="2:11" s="1" customFormat="1" ht="15" customHeight="1">
      <c r="B134" s="274"/>
      <c r="C134" s="231" t="s">
        <v>576</v>
      </c>
      <c r="D134" s="231"/>
      <c r="E134" s="231"/>
      <c r="F134" s="252" t="s">
        <v>563</v>
      </c>
      <c r="G134" s="231"/>
      <c r="H134" s="231" t="s">
        <v>597</v>
      </c>
      <c r="I134" s="231" t="s">
        <v>559</v>
      </c>
      <c r="J134" s="231">
        <v>50</v>
      </c>
      <c r="K134" s="277"/>
    </row>
    <row r="135" spans="2:11" s="1" customFormat="1" ht="15" customHeight="1">
      <c r="B135" s="274"/>
      <c r="C135" s="231" t="s">
        <v>582</v>
      </c>
      <c r="D135" s="231"/>
      <c r="E135" s="231"/>
      <c r="F135" s="252" t="s">
        <v>563</v>
      </c>
      <c r="G135" s="231"/>
      <c r="H135" s="231" t="s">
        <v>597</v>
      </c>
      <c r="I135" s="231" t="s">
        <v>559</v>
      </c>
      <c r="J135" s="231">
        <v>50</v>
      </c>
      <c r="K135" s="277"/>
    </row>
    <row r="136" spans="2:11" s="1" customFormat="1" ht="15" customHeight="1">
      <c r="B136" s="274"/>
      <c r="C136" s="231" t="s">
        <v>584</v>
      </c>
      <c r="D136" s="231"/>
      <c r="E136" s="231"/>
      <c r="F136" s="252" t="s">
        <v>563</v>
      </c>
      <c r="G136" s="231"/>
      <c r="H136" s="231" t="s">
        <v>597</v>
      </c>
      <c r="I136" s="231" t="s">
        <v>559</v>
      </c>
      <c r="J136" s="231">
        <v>50</v>
      </c>
      <c r="K136" s="277"/>
    </row>
    <row r="137" spans="2:11" s="1" customFormat="1" ht="15" customHeight="1">
      <c r="B137" s="274"/>
      <c r="C137" s="231" t="s">
        <v>585</v>
      </c>
      <c r="D137" s="231"/>
      <c r="E137" s="231"/>
      <c r="F137" s="252" t="s">
        <v>563</v>
      </c>
      <c r="G137" s="231"/>
      <c r="H137" s="231" t="s">
        <v>610</v>
      </c>
      <c r="I137" s="231" t="s">
        <v>559</v>
      </c>
      <c r="J137" s="231">
        <v>255</v>
      </c>
      <c r="K137" s="277"/>
    </row>
    <row r="138" spans="2:11" s="1" customFormat="1" ht="15" customHeight="1">
      <c r="B138" s="274"/>
      <c r="C138" s="231" t="s">
        <v>587</v>
      </c>
      <c r="D138" s="231"/>
      <c r="E138" s="231"/>
      <c r="F138" s="252" t="s">
        <v>557</v>
      </c>
      <c r="G138" s="231"/>
      <c r="H138" s="231" t="s">
        <v>611</v>
      </c>
      <c r="I138" s="231" t="s">
        <v>589</v>
      </c>
      <c r="J138" s="231"/>
      <c r="K138" s="277"/>
    </row>
    <row r="139" spans="2:11" s="1" customFormat="1" ht="15" customHeight="1">
      <c r="B139" s="274"/>
      <c r="C139" s="231" t="s">
        <v>590</v>
      </c>
      <c r="D139" s="231"/>
      <c r="E139" s="231"/>
      <c r="F139" s="252" t="s">
        <v>557</v>
      </c>
      <c r="G139" s="231"/>
      <c r="H139" s="231" t="s">
        <v>612</v>
      </c>
      <c r="I139" s="231" t="s">
        <v>592</v>
      </c>
      <c r="J139" s="231"/>
      <c r="K139" s="277"/>
    </row>
    <row r="140" spans="2:11" s="1" customFormat="1" ht="15" customHeight="1">
      <c r="B140" s="274"/>
      <c r="C140" s="231" t="s">
        <v>593</v>
      </c>
      <c r="D140" s="231"/>
      <c r="E140" s="231"/>
      <c r="F140" s="252" t="s">
        <v>557</v>
      </c>
      <c r="G140" s="231"/>
      <c r="H140" s="231" t="s">
        <v>593</v>
      </c>
      <c r="I140" s="231" t="s">
        <v>592</v>
      </c>
      <c r="J140" s="231"/>
      <c r="K140" s="277"/>
    </row>
    <row r="141" spans="2:11" s="1" customFormat="1" ht="15" customHeight="1">
      <c r="B141" s="274"/>
      <c r="C141" s="231" t="s">
        <v>35</v>
      </c>
      <c r="D141" s="231"/>
      <c r="E141" s="231"/>
      <c r="F141" s="252" t="s">
        <v>557</v>
      </c>
      <c r="G141" s="231"/>
      <c r="H141" s="231" t="s">
        <v>613</v>
      </c>
      <c r="I141" s="231" t="s">
        <v>592</v>
      </c>
      <c r="J141" s="231"/>
      <c r="K141" s="277"/>
    </row>
    <row r="142" spans="2:11" s="1" customFormat="1" ht="15" customHeight="1">
      <c r="B142" s="274"/>
      <c r="C142" s="231" t="s">
        <v>614</v>
      </c>
      <c r="D142" s="231"/>
      <c r="E142" s="231"/>
      <c r="F142" s="252" t="s">
        <v>557</v>
      </c>
      <c r="G142" s="231"/>
      <c r="H142" s="231" t="s">
        <v>615</v>
      </c>
      <c r="I142" s="231" t="s">
        <v>592</v>
      </c>
      <c r="J142" s="231"/>
      <c r="K142" s="277"/>
    </row>
    <row r="143" spans="2:11" s="1" customFormat="1" ht="15" customHeight="1">
      <c r="B143" s="278"/>
      <c r="C143" s="279"/>
      <c r="D143" s="279"/>
      <c r="E143" s="279"/>
      <c r="F143" s="279"/>
      <c r="G143" s="279"/>
      <c r="H143" s="279"/>
      <c r="I143" s="279"/>
      <c r="J143" s="279"/>
      <c r="K143" s="280"/>
    </row>
    <row r="144" spans="2:11" s="1" customFormat="1" ht="18.75" customHeight="1">
      <c r="B144" s="265"/>
      <c r="C144" s="265"/>
      <c r="D144" s="265"/>
      <c r="E144" s="265"/>
      <c r="F144" s="266"/>
      <c r="G144" s="265"/>
      <c r="H144" s="265"/>
      <c r="I144" s="265"/>
      <c r="J144" s="265"/>
      <c r="K144" s="265"/>
    </row>
    <row r="145" spans="2:11" s="1" customFormat="1" ht="18.75" customHeight="1">
      <c r="B145" s="238"/>
      <c r="C145" s="238"/>
      <c r="D145" s="238"/>
      <c r="E145" s="238"/>
      <c r="F145" s="238"/>
      <c r="G145" s="238"/>
      <c r="H145" s="238"/>
      <c r="I145" s="238"/>
      <c r="J145" s="238"/>
      <c r="K145" s="238"/>
    </row>
    <row r="146" spans="2:11" s="1" customFormat="1" ht="7.5" customHeight="1">
      <c r="B146" s="239"/>
      <c r="C146" s="240"/>
      <c r="D146" s="240"/>
      <c r="E146" s="240"/>
      <c r="F146" s="240"/>
      <c r="G146" s="240"/>
      <c r="H146" s="240"/>
      <c r="I146" s="240"/>
      <c r="J146" s="240"/>
      <c r="K146" s="241"/>
    </row>
    <row r="147" spans="2:11" s="1" customFormat="1" ht="45" customHeight="1">
      <c r="B147" s="242"/>
      <c r="C147" s="350" t="s">
        <v>616</v>
      </c>
      <c r="D147" s="350"/>
      <c r="E147" s="350"/>
      <c r="F147" s="350"/>
      <c r="G147" s="350"/>
      <c r="H147" s="350"/>
      <c r="I147" s="350"/>
      <c r="J147" s="350"/>
      <c r="K147" s="243"/>
    </row>
    <row r="148" spans="2:11" s="1" customFormat="1" ht="17.25" customHeight="1">
      <c r="B148" s="242"/>
      <c r="C148" s="244" t="s">
        <v>551</v>
      </c>
      <c r="D148" s="244"/>
      <c r="E148" s="244"/>
      <c r="F148" s="244" t="s">
        <v>552</v>
      </c>
      <c r="G148" s="245"/>
      <c r="H148" s="244" t="s">
        <v>51</v>
      </c>
      <c r="I148" s="244" t="s">
        <v>54</v>
      </c>
      <c r="J148" s="244" t="s">
        <v>553</v>
      </c>
      <c r="K148" s="243"/>
    </row>
    <row r="149" spans="2:11" s="1" customFormat="1" ht="17.25" customHeight="1">
      <c r="B149" s="242"/>
      <c r="C149" s="246" t="s">
        <v>554</v>
      </c>
      <c r="D149" s="246"/>
      <c r="E149" s="246"/>
      <c r="F149" s="247" t="s">
        <v>555</v>
      </c>
      <c r="G149" s="248"/>
      <c r="H149" s="246"/>
      <c r="I149" s="246"/>
      <c r="J149" s="246" t="s">
        <v>556</v>
      </c>
      <c r="K149" s="243"/>
    </row>
    <row r="150" spans="2:11" s="1" customFormat="1" ht="5.25" customHeight="1">
      <c r="B150" s="254"/>
      <c r="C150" s="249"/>
      <c r="D150" s="249"/>
      <c r="E150" s="249"/>
      <c r="F150" s="249"/>
      <c r="G150" s="250"/>
      <c r="H150" s="249"/>
      <c r="I150" s="249"/>
      <c r="J150" s="249"/>
      <c r="K150" s="277"/>
    </row>
    <row r="151" spans="2:11" s="1" customFormat="1" ht="15" customHeight="1">
      <c r="B151" s="254"/>
      <c r="C151" s="281" t="s">
        <v>560</v>
      </c>
      <c r="D151" s="231"/>
      <c r="E151" s="231"/>
      <c r="F151" s="282" t="s">
        <v>557</v>
      </c>
      <c r="G151" s="231"/>
      <c r="H151" s="281" t="s">
        <v>597</v>
      </c>
      <c r="I151" s="281" t="s">
        <v>559</v>
      </c>
      <c r="J151" s="281">
        <v>120</v>
      </c>
      <c r="K151" s="277"/>
    </row>
    <row r="152" spans="2:11" s="1" customFormat="1" ht="15" customHeight="1">
      <c r="B152" s="254"/>
      <c r="C152" s="281" t="s">
        <v>606</v>
      </c>
      <c r="D152" s="231"/>
      <c r="E152" s="231"/>
      <c r="F152" s="282" t="s">
        <v>557</v>
      </c>
      <c r="G152" s="231"/>
      <c r="H152" s="281" t="s">
        <v>617</v>
      </c>
      <c r="I152" s="281" t="s">
        <v>559</v>
      </c>
      <c r="J152" s="281" t="s">
        <v>608</v>
      </c>
      <c r="K152" s="277"/>
    </row>
    <row r="153" spans="2:11" s="1" customFormat="1" ht="15" customHeight="1">
      <c r="B153" s="254"/>
      <c r="C153" s="281" t="s">
        <v>505</v>
      </c>
      <c r="D153" s="231"/>
      <c r="E153" s="231"/>
      <c r="F153" s="282" t="s">
        <v>557</v>
      </c>
      <c r="G153" s="231"/>
      <c r="H153" s="281" t="s">
        <v>618</v>
      </c>
      <c r="I153" s="281" t="s">
        <v>559</v>
      </c>
      <c r="J153" s="281" t="s">
        <v>608</v>
      </c>
      <c r="K153" s="277"/>
    </row>
    <row r="154" spans="2:11" s="1" customFormat="1" ht="15" customHeight="1">
      <c r="B154" s="254"/>
      <c r="C154" s="281" t="s">
        <v>562</v>
      </c>
      <c r="D154" s="231"/>
      <c r="E154" s="231"/>
      <c r="F154" s="282" t="s">
        <v>563</v>
      </c>
      <c r="G154" s="231"/>
      <c r="H154" s="281" t="s">
        <v>597</v>
      </c>
      <c r="I154" s="281" t="s">
        <v>559</v>
      </c>
      <c r="J154" s="281">
        <v>50</v>
      </c>
      <c r="K154" s="277"/>
    </row>
    <row r="155" spans="2:11" s="1" customFormat="1" ht="15" customHeight="1">
      <c r="B155" s="254"/>
      <c r="C155" s="281" t="s">
        <v>565</v>
      </c>
      <c r="D155" s="231"/>
      <c r="E155" s="231"/>
      <c r="F155" s="282" t="s">
        <v>557</v>
      </c>
      <c r="G155" s="231"/>
      <c r="H155" s="281" t="s">
        <v>597</v>
      </c>
      <c r="I155" s="281" t="s">
        <v>567</v>
      </c>
      <c r="J155" s="281"/>
      <c r="K155" s="277"/>
    </row>
    <row r="156" spans="2:11" s="1" customFormat="1" ht="15" customHeight="1">
      <c r="B156" s="254"/>
      <c r="C156" s="281" t="s">
        <v>576</v>
      </c>
      <c r="D156" s="231"/>
      <c r="E156" s="231"/>
      <c r="F156" s="282" t="s">
        <v>563</v>
      </c>
      <c r="G156" s="231"/>
      <c r="H156" s="281" t="s">
        <v>597</v>
      </c>
      <c r="I156" s="281" t="s">
        <v>559</v>
      </c>
      <c r="J156" s="281">
        <v>50</v>
      </c>
      <c r="K156" s="277"/>
    </row>
    <row r="157" spans="2:11" s="1" customFormat="1" ht="15" customHeight="1">
      <c r="B157" s="254"/>
      <c r="C157" s="281" t="s">
        <v>584</v>
      </c>
      <c r="D157" s="231"/>
      <c r="E157" s="231"/>
      <c r="F157" s="282" t="s">
        <v>563</v>
      </c>
      <c r="G157" s="231"/>
      <c r="H157" s="281" t="s">
        <v>597</v>
      </c>
      <c r="I157" s="281" t="s">
        <v>559</v>
      </c>
      <c r="J157" s="281">
        <v>50</v>
      </c>
      <c r="K157" s="277"/>
    </row>
    <row r="158" spans="2:11" s="1" customFormat="1" ht="15" customHeight="1">
      <c r="B158" s="254"/>
      <c r="C158" s="281" t="s">
        <v>582</v>
      </c>
      <c r="D158" s="231"/>
      <c r="E158" s="231"/>
      <c r="F158" s="282" t="s">
        <v>563</v>
      </c>
      <c r="G158" s="231"/>
      <c r="H158" s="281" t="s">
        <v>597</v>
      </c>
      <c r="I158" s="281" t="s">
        <v>559</v>
      </c>
      <c r="J158" s="281">
        <v>50</v>
      </c>
      <c r="K158" s="277"/>
    </row>
    <row r="159" spans="2:11" s="1" customFormat="1" ht="15" customHeight="1">
      <c r="B159" s="254"/>
      <c r="C159" s="281" t="s">
        <v>90</v>
      </c>
      <c r="D159" s="231"/>
      <c r="E159" s="231"/>
      <c r="F159" s="282" t="s">
        <v>557</v>
      </c>
      <c r="G159" s="231"/>
      <c r="H159" s="281" t="s">
        <v>619</v>
      </c>
      <c r="I159" s="281" t="s">
        <v>559</v>
      </c>
      <c r="J159" s="281" t="s">
        <v>620</v>
      </c>
      <c r="K159" s="277"/>
    </row>
    <row r="160" spans="2:11" s="1" customFormat="1" ht="15" customHeight="1">
      <c r="B160" s="254"/>
      <c r="C160" s="281" t="s">
        <v>621</v>
      </c>
      <c r="D160" s="231"/>
      <c r="E160" s="231"/>
      <c r="F160" s="282" t="s">
        <v>557</v>
      </c>
      <c r="G160" s="231"/>
      <c r="H160" s="281" t="s">
        <v>622</v>
      </c>
      <c r="I160" s="281" t="s">
        <v>592</v>
      </c>
      <c r="J160" s="281"/>
      <c r="K160" s="277"/>
    </row>
    <row r="161" spans="2:11" s="1" customFormat="1" ht="15" customHeight="1">
      <c r="B161" s="283"/>
      <c r="C161" s="263"/>
      <c r="D161" s="263"/>
      <c r="E161" s="263"/>
      <c r="F161" s="263"/>
      <c r="G161" s="263"/>
      <c r="H161" s="263"/>
      <c r="I161" s="263"/>
      <c r="J161" s="263"/>
      <c r="K161" s="284"/>
    </row>
    <row r="162" spans="2:11" s="1" customFormat="1" ht="18.75" customHeight="1">
      <c r="B162" s="265"/>
      <c r="C162" s="275"/>
      <c r="D162" s="275"/>
      <c r="E162" s="275"/>
      <c r="F162" s="285"/>
      <c r="G162" s="275"/>
      <c r="H162" s="275"/>
      <c r="I162" s="275"/>
      <c r="J162" s="275"/>
      <c r="K162" s="265"/>
    </row>
    <row r="163" spans="2:11" s="1" customFormat="1" ht="18.75" customHeight="1">
      <c r="B163" s="238"/>
      <c r="C163" s="238"/>
      <c r="D163" s="238"/>
      <c r="E163" s="238"/>
      <c r="F163" s="238"/>
      <c r="G163" s="238"/>
      <c r="H163" s="238"/>
      <c r="I163" s="238"/>
      <c r="J163" s="238"/>
      <c r="K163" s="238"/>
    </row>
    <row r="164" spans="2:11" s="1" customFormat="1" ht="7.5" customHeight="1">
      <c r="B164" s="220"/>
      <c r="C164" s="221"/>
      <c r="D164" s="221"/>
      <c r="E164" s="221"/>
      <c r="F164" s="221"/>
      <c r="G164" s="221"/>
      <c r="H164" s="221"/>
      <c r="I164" s="221"/>
      <c r="J164" s="221"/>
      <c r="K164" s="222"/>
    </row>
    <row r="165" spans="2:11" s="1" customFormat="1" ht="45" customHeight="1">
      <c r="B165" s="223"/>
      <c r="C165" s="351" t="s">
        <v>623</v>
      </c>
      <c r="D165" s="351"/>
      <c r="E165" s="351"/>
      <c r="F165" s="351"/>
      <c r="G165" s="351"/>
      <c r="H165" s="351"/>
      <c r="I165" s="351"/>
      <c r="J165" s="351"/>
      <c r="K165" s="224"/>
    </row>
    <row r="166" spans="2:11" s="1" customFormat="1" ht="17.25" customHeight="1">
      <c r="B166" s="223"/>
      <c r="C166" s="244" t="s">
        <v>551</v>
      </c>
      <c r="D166" s="244"/>
      <c r="E166" s="244"/>
      <c r="F166" s="244" t="s">
        <v>552</v>
      </c>
      <c r="G166" s="286"/>
      <c r="H166" s="287" t="s">
        <v>51</v>
      </c>
      <c r="I166" s="287" t="s">
        <v>54</v>
      </c>
      <c r="J166" s="244" t="s">
        <v>553</v>
      </c>
      <c r="K166" s="224"/>
    </row>
    <row r="167" spans="2:11" s="1" customFormat="1" ht="17.25" customHeight="1">
      <c r="B167" s="225"/>
      <c r="C167" s="246" t="s">
        <v>554</v>
      </c>
      <c r="D167" s="246"/>
      <c r="E167" s="246"/>
      <c r="F167" s="247" t="s">
        <v>555</v>
      </c>
      <c r="G167" s="288"/>
      <c r="H167" s="289"/>
      <c r="I167" s="289"/>
      <c r="J167" s="246" t="s">
        <v>556</v>
      </c>
      <c r="K167" s="226"/>
    </row>
    <row r="168" spans="2:11" s="1" customFormat="1" ht="5.25" customHeight="1">
      <c r="B168" s="254"/>
      <c r="C168" s="249"/>
      <c r="D168" s="249"/>
      <c r="E168" s="249"/>
      <c r="F168" s="249"/>
      <c r="G168" s="250"/>
      <c r="H168" s="249"/>
      <c r="I168" s="249"/>
      <c r="J168" s="249"/>
      <c r="K168" s="277"/>
    </row>
    <row r="169" spans="2:11" s="1" customFormat="1" ht="15" customHeight="1">
      <c r="B169" s="254"/>
      <c r="C169" s="231" t="s">
        <v>560</v>
      </c>
      <c r="D169" s="231"/>
      <c r="E169" s="231"/>
      <c r="F169" s="252" t="s">
        <v>557</v>
      </c>
      <c r="G169" s="231"/>
      <c r="H169" s="231" t="s">
        <v>597</v>
      </c>
      <c r="I169" s="231" t="s">
        <v>559</v>
      </c>
      <c r="J169" s="231">
        <v>120</v>
      </c>
      <c r="K169" s="277"/>
    </row>
    <row r="170" spans="2:11" s="1" customFormat="1" ht="15" customHeight="1">
      <c r="B170" s="254"/>
      <c r="C170" s="231" t="s">
        <v>606</v>
      </c>
      <c r="D170" s="231"/>
      <c r="E170" s="231"/>
      <c r="F170" s="252" t="s">
        <v>557</v>
      </c>
      <c r="G170" s="231"/>
      <c r="H170" s="231" t="s">
        <v>607</v>
      </c>
      <c r="I170" s="231" t="s">
        <v>559</v>
      </c>
      <c r="J170" s="231" t="s">
        <v>608</v>
      </c>
      <c r="K170" s="277"/>
    </row>
    <row r="171" spans="2:11" s="1" customFormat="1" ht="15" customHeight="1">
      <c r="B171" s="254"/>
      <c r="C171" s="231" t="s">
        <v>505</v>
      </c>
      <c r="D171" s="231"/>
      <c r="E171" s="231"/>
      <c r="F171" s="252" t="s">
        <v>557</v>
      </c>
      <c r="G171" s="231"/>
      <c r="H171" s="231" t="s">
        <v>624</v>
      </c>
      <c r="I171" s="231" t="s">
        <v>559</v>
      </c>
      <c r="J171" s="231" t="s">
        <v>608</v>
      </c>
      <c r="K171" s="277"/>
    </row>
    <row r="172" spans="2:11" s="1" customFormat="1" ht="15" customHeight="1">
      <c r="B172" s="254"/>
      <c r="C172" s="231" t="s">
        <v>562</v>
      </c>
      <c r="D172" s="231"/>
      <c r="E172" s="231"/>
      <c r="F172" s="252" t="s">
        <v>563</v>
      </c>
      <c r="G172" s="231"/>
      <c r="H172" s="231" t="s">
        <v>624</v>
      </c>
      <c r="I172" s="231" t="s">
        <v>559</v>
      </c>
      <c r="J172" s="231">
        <v>50</v>
      </c>
      <c r="K172" s="277"/>
    </row>
    <row r="173" spans="2:11" s="1" customFormat="1" ht="15" customHeight="1">
      <c r="B173" s="254"/>
      <c r="C173" s="231" t="s">
        <v>565</v>
      </c>
      <c r="D173" s="231"/>
      <c r="E173" s="231"/>
      <c r="F173" s="252" t="s">
        <v>557</v>
      </c>
      <c r="G173" s="231"/>
      <c r="H173" s="231" t="s">
        <v>624</v>
      </c>
      <c r="I173" s="231" t="s">
        <v>567</v>
      </c>
      <c r="J173" s="231"/>
      <c r="K173" s="277"/>
    </row>
    <row r="174" spans="2:11" s="1" customFormat="1" ht="15" customHeight="1">
      <c r="B174" s="254"/>
      <c r="C174" s="231" t="s">
        <v>576</v>
      </c>
      <c r="D174" s="231"/>
      <c r="E174" s="231"/>
      <c r="F174" s="252" t="s">
        <v>563</v>
      </c>
      <c r="G174" s="231"/>
      <c r="H174" s="231" t="s">
        <v>624</v>
      </c>
      <c r="I174" s="231" t="s">
        <v>559</v>
      </c>
      <c r="J174" s="231">
        <v>50</v>
      </c>
      <c r="K174" s="277"/>
    </row>
    <row r="175" spans="2:11" s="1" customFormat="1" ht="15" customHeight="1">
      <c r="B175" s="254"/>
      <c r="C175" s="231" t="s">
        <v>584</v>
      </c>
      <c r="D175" s="231"/>
      <c r="E175" s="231"/>
      <c r="F175" s="252" t="s">
        <v>563</v>
      </c>
      <c r="G175" s="231"/>
      <c r="H175" s="231" t="s">
        <v>624</v>
      </c>
      <c r="I175" s="231" t="s">
        <v>559</v>
      </c>
      <c r="J175" s="231">
        <v>50</v>
      </c>
      <c r="K175" s="277"/>
    </row>
    <row r="176" spans="2:11" s="1" customFormat="1" ht="15" customHeight="1">
      <c r="B176" s="254"/>
      <c r="C176" s="231" t="s">
        <v>582</v>
      </c>
      <c r="D176" s="231"/>
      <c r="E176" s="231"/>
      <c r="F176" s="252" t="s">
        <v>563</v>
      </c>
      <c r="G176" s="231"/>
      <c r="H176" s="231" t="s">
        <v>624</v>
      </c>
      <c r="I176" s="231" t="s">
        <v>559</v>
      </c>
      <c r="J176" s="231">
        <v>50</v>
      </c>
      <c r="K176" s="277"/>
    </row>
    <row r="177" spans="2:11" s="1" customFormat="1" ht="15" customHeight="1">
      <c r="B177" s="254"/>
      <c r="C177" s="231" t="s">
        <v>98</v>
      </c>
      <c r="D177" s="231"/>
      <c r="E177" s="231"/>
      <c r="F177" s="252" t="s">
        <v>557</v>
      </c>
      <c r="G177" s="231"/>
      <c r="H177" s="231" t="s">
        <v>625</v>
      </c>
      <c r="I177" s="231" t="s">
        <v>626</v>
      </c>
      <c r="J177" s="231"/>
      <c r="K177" s="277"/>
    </row>
    <row r="178" spans="2:11" s="1" customFormat="1" ht="15" customHeight="1">
      <c r="B178" s="254"/>
      <c r="C178" s="231" t="s">
        <v>54</v>
      </c>
      <c r="D178" s="231"/>
      <c r="E178" s="231"/>
      <c r="F178" s="252" t="s">
        <v>557</v>
      </c>
      <c r="G178" s="231"/>
      <c r="H178" s="231" t="s">
        <v>627</v>
      </c>
      <c r="I178" s="231" t="s">
        <v>628</v>
      </c>
      <c r="J178" s="231">
        <v>1</v>
      </c>
      <c r="K178" s="277"/>
    </row>
    <row r="179" spans="2:11" s="1" customFormat="1" ht="15" customHeight="1">
      <c r="B179" s="254"/>
      <c r="C179" s="231" t="s">
        <v>50</v>
      </c>
      <c r="D179" s="231"/>
      <c r="E179" s="231"/>
      <c r="F179" s="252" t="s">
        <v>557</v>
      </c>
      <c r="G179" s="231"/>
      <c r="H179" s="231" t="s">
        <v>629</v>
      </c>
      <c r="I179" s="231" t="s">
        <v>559</v>
      </c>
      <c r="J179" s="231">
        <v>20</v>
      </c>
      <c r="K179" s="277"/>
    </row>
    <row r="180" spans="2:11" s="1" customFormat="1" ht="15" customHeight="1">
      <c r="B180" s="254"/>
      <c r="C180" s="231" t="s">
        <v>51</v>
      </c>
      <c r="D180" s="231"/>
      <c r="E180" s="231"/>
      <c r="F180" s="252" t="s">
        <v>557</v>
      </c>
      <c r="G180" s="231"/>
      <c r="H180" s="231" t="s">
        <v>630</v>
      </c>
      <c r="I180" s="231" t="s">
        <v>559</v>
      </c>
      <c r="J180" s="231">
        <v>255</v>
      </c>
      <c r="K180" s="277"/>
    </row>
    <row r="181" spans="2:11" s="1" customFormat="1" ht="15" customHeight="1">
      <c r="B181" s="254"/>
      <c r="C181" s="231" t="s">
        <v>99</v>
      </c>
      <c r="D181" s="231"/>
      <c r="E181" s="231"/>
      <c r="F181" s="252" t="s">
        <v>557</v>
      </c>
      <c r="G181" s="231"/>
      <c r="H181" s="231" t="s">
        <v>521</v>
      </c>
      <c r="I181" s="231" t="s">
        <v>559</v>
      </c>
      <c r="J181" s="231">
        <v>10</v>
      </c>
      <c r="K181" s="277"/>
    </row>
    <row r="182" spans="2:11" s="1" customFormat="1" ht="15" customHeight="1">
      <c r="B182" s="254"/>
      <c r="C182" s="231" t="s">
        <v>100</v>
      </c>
      <c r="D182" s="231"/>
      <c r="E182" s="231"/>
      <c r="F182" s="252" t="s">
        <v>557</v>
      </c>
      <c r="G182" s="231"/>
      <c r="H182" s="231" t="s">
        <v>631</v>
      </c>
      <c r="I182" s="231" t="s">
        <v>592</v>
      </c>
      <c r="J182" s="231"/>
      <c r="K182" s="277"/>
    </row>
    <row r="183" spans="2:11" s="1" customFormat="1" ht="15" customHeight="1">
      <c r="B183" s="254"/>
      <c r="C183" s="231" t="s">
        <v>632</v>
      </c>
      <c r="D183" s="231"/>
      <c r="E183" s="231"/>
      <c r="F183" s="252" t="s">
        <v>557</v>
      </c>
      <c r="G183" s="231"/>
      <c r="H183" s="231" t="s">
        <v>633</v>
      </c>
      <c r="I183" s="231" t="s">
        <v>592</v>
      </c>
      <c r="J183" s="231"/>
      <c r="K183" s="277"/>
    </row>
    <row r="184" spans="2:11" s="1" customFormat="1" ht="15" customHeight="1">
      <c r="B184" s="254"/>
      <c r="C184" s="231" t="s">
        <v>621</v>
      </c>
      <c r="D184" s="231"/>
      <c r="E184" s="231"/>
      <c r="F184" s="252" t="s">
        <v>557</v>
      </c>
      <c r="G184" s="231"/>
      <c r="H184" s="231" t="s">
        <v>634</v>
      </c>
      <c r="I184" s="231" t="s">
        <v>592</v>
      </c>
      <c r="J184" s="231"/>
      <c r="K184" s="277"/>
    </row>
    <row r="185" spans="2:11" s="1" customFormat="1" ht="15" customHeight="1">
      <c r="B185" s="254"/>
      <c r="C185" s="231" t="s">
        <v>102</v>
      </c>
      <c r="D185" s="231"/>
      <c r="E185" s="231"/>
      <c r="F185" s="252" t="s">
        <v>563</v>
      </c>
      <c r="G185" s="231"/>
      <c r="H185" s="231" t="s">
        <v>635</v>
      </c>
      <c r="I185" s="231" t="s">
        <v>559</v>
      </c>
      <c r="J185" s="231">
        <v>50</v>
      </c>
      <c r="K185" s="277"/>
    </row>
    <row r="186" spans="2:11" s="1" customFormat="1" ht="15" customHeight="1">
      <c r="B186" s="254"/>
      <c r="C186" s="231" t="s">
        <v>636</v>
      </c>
      <c r="D186" s="231"/>
      <c r="E186" s="231"/>
      <c r="F186" s="252" t="s">
        <v>563</v>
      </c>
      <c r="G186" s="231"/>
      <c r="H186" s="231" t="s">
        <v>637</v>
      </c>
      <c r="I186" s="231" t="s">
        <v>638</v>
      </c>
      <c r="J186" s="231"/>
      <c r="K186" s="277"/>
    </row>
    <row r="187" spans="2:11" s="1" customFormat="1" ht="15" customHeight="1">
      <c r="B187" s="254"/>
      <c r="C187" s="231" t="s">
        <v>639</v>
      </c>
      <c r="D187" s="231"/>
      <c r="E187" s="231"/>
      <c r="F187" s="252" t="s">
        <v>563</v>
      </c>
      <c r="G187" s="231"/>
      <c r="H187" s="231" t="s">
        <v>640</v>
      </c>
      <c r="I187" s="231" t="s">
        <v>638</v>
      </c>
      <c r="J187" s="231"/>
      <c r="K187" s="277"/>
    </row>
    <row r="188" spans="2:11" s="1" customFormat="1" ht="15" customHeight="1">
      <c r="B188" s="254"/>
      <c r="C188" s="231" t="s">
        <v>641</v>
      </c>
      <c r="D188" s="231"/>
      <c r="E188" s="231"/>
      <c r="F188" s="252" t="s">
        <v>563</v>
      </c>
      <c r="G188" s="231"/>
      <c r="H188" s="231" t="s">
        <v>642</v>
      </c>
      <c r="I188" s="231" t="s">
        <v>638</v>
      </c>
      <c r="J188" s="231"/>
      <c r="K188" s="277"/>
    </row>
    <row r="189" spans="2:11" s="1" customFormat="1" ht="15" customHeight="1">
      <c r="B189" s="254"/>
      <c r="C189" s="290" t="s">
        <v>643</v>
      </c>
      <c r="D189" s="231"/>
      <c r="E189" s="231"/>
      <c r="F189" s="252" t="s">
        <v>563</v>
      </c>
      <c r="G189" s="231"/>
      <c r="H189" s="231" t="s">
        <v>644</v>
      </c>
      <c r="I189" s="231" t="s">
        <v>645</v>
      </c>
      <c r="J189" s="291" t="s">
        <v>646</v>
      </c>
      <c r="K189" s="277"/>
    </row>
    <row r="190" spans="2:11" s="1" customFormat="1" ht="15" customHeight="1">
      <c r="B190" s="254"/>
      <c r="C190" s="290" t="s">
        <v>39</v>
      </c>
      <c r="D190" s="231"/>
      <c r="E190" s="231"/>
      <c r="F190" s="252" t="s">
        <v>557</v>
      </c>
      <c r="G190" s="231"/>
      <c r="H190" s="228" t="s">
        <v>647</v>
      </c>
      <c r="I190" s="231" t="s">
        <v>648</v>
      </c>
      <c r="J190" s="231"/>
      <c r="K190" s="277"/>
    </row>
    <row r="191" spans="2:11" s="1" customFormat="1" ht="15" customHeight="1">
      <c r="B191" s="254"/>
      <c r="C191" s="290" t="s">
        <v>649</v>
      </c>
      <c r="D191" s="231"/>
      <c r="E191" s="231"/>
      <c r="F191" s="252" t="s">
        <v>557</v>
      </c>
      <c r="G191" s="231"/>
      <c r="H191" s="231" t="s">
        <v>650</v>
      </c>
      <c r="I191" s="231" t="s">
        <v>592</v>
      </c>
      <c r="J191" s="231"/>
      <c r="K191" s="277"/>
    </row>
    <row r="192" spans="2:11" s="1" customFormat="1" ht="15" customHeight="1">
      <c r="B192" s="254"/>
      <c r="C192" s="290" t="s">
        <v>651</v>
      </c>
      <c r="D192" s="231"/>
      <c r="E192" s="231"/>
      <c r="F192" s="252" t="s">
        <v>557</v>
      </c>
      <c r="G192" s="231"/>
      <c r="H192" s="231" t="s">
        <v>652</v>
      </c>
      <c r="I192" s="231" t="s">
        <v>592</v>
      </c>
      <c r="J192" s="231"/>
      <c r="K192" s="277"/>
    </row>
    <row r="193" spans="2:11" s="1" customFormat="1" ht="15" customHeight="1">
      <c r="B193" s="254"/>
      <c r="C193" s="290" t="s">
        <v>653</v>
      </c>
      <c r="D193" s="231"/>
      <c r="E193" s="231"/>
      <c r="F193" s="252" t="s">
        <v>563</v>
      </c>
      <c r="G193" s="231"/>
      <c r="H193" s="231" t="s">
        <v>654</v>
      </c>
      <c r="I193" s="231" t="s">
        <v>592</v>
      </c>
      <c r="J193" s="231"/>
      <c r="K193" s="277"/>
    </row>
    <row r="194" spans="2:11" s="1" customFormat="1" ht="15" customHeight="1">
      <c r="B194" s="283"/>
      <c r="C194" s="292"/>
      <c r="D194" s="263"/>
      <c r="E194" s="263"/>
      <c r="F194" s="263"/>
      <c r="G194" s="263"/>
      <c r="H194" s="263"/>
      <c r="I194" s="263"/>
      <c r="J194" s="263"/>
      <c r="K194" s="284"/>
    </row>
    <row r="195" spans="2:11" s="1" customFormat="1" ht="18.75" customHeight="1">
      <c r="B195" s="265"/>
      <c r="C195" s="275"/>
      <c r="D195" s="275"/>
      <c r="E195" s="275"/>
      <c r="F195" s="285"/>
      <c r="G195" s="275"/>
      <c r="H195" s="275"/>
      <c r="I195" s="275"/>
      <c r="J195" s="275"/>
      <c r="K195" s="265"/>
    </row>
    <row r="196" spans="2:11" s="1" customFormat="1" ht="18.75" customHeight="1">
      <c r="B196" s="265"/>
      <c r="C196" s="275"/>
      <c r="D196" s="275"/>
      <c r="E196" s="275"/>
      <c r="F196" s="285"/>
      <c r="G196" s="275"/>
      <c r="H196" s="275"/>
      <c r="I196" s="275"/>
      <c r="J196" s="275"/>
      <c r="K196" s="265"/>
    </row>
    <row r="197" spans="2:11" s="1" customFormat="1" ht="18.75" customHeight="1">
      <c r="B197" s="238"/>
      <c r="C197" s="238"/>
      <c r="D197" s="238"/>
      <c r="E197" s="238"/>
      <c r="F197" s="238"/>
      <c r="G197" s="238"/>
      <c r="H197" s="238"/>
      <c r="I197" s="238"/>
      <c r="J197" s="238"/>
      <c r="K197" s="238"/>
    </row>
    <row r="198" spans="2:11" s="1" customFormat="1" ht="13.5">
      <c r="B198" s="220"/>
      <c r="C198" s="221"/>
      <c r="D198" s="221"/>
      <c r="E198" s="221"/>
      <c r="F198" s="221"/>
      <c r="G198" s="221"/>
      <c r="H198" s="221"/>
      <c r="I198" s="221"/>
      <c r="J198" s="221"/>
      <c r="K198" s="222"/>
    </row>
    <row r="199" spans="2:11" s="1" customFormat="1" ht="21">
      <c r="B199" s="223"/>
      <c r="C199" s="351" t="s">
        <v>655</v>
      </c>
      <c r="D199" s="351"/>
      <c r="E199" s="351"/>
      <c r="F199" s="351"/>
      <c r="G199" s="351"/>
      <c r="H199" s="351"/>
      <c r="I199" s="351"/>
      <c r="J199" s="351"/>
      <c r="K199" s="224"/>
    </row>
    <row r="200" spans="2:11" s="1" customFormat="1" ht="25.5" customHeight="1">
      <c r="B200" s="223"/>
      <c r="C200" s="293" t="s">
        <v>656</v>
      </c>
      <c r="D200" s="293"/>
      <c r="E200" s="293"/>
      <c r="F200" s="293" t="s">
        <v>657</v>
      </c>
      <c r="G200" s="294"/>
      <c r="H200" s="352" t="s">
        <v>658</v>
      </c>
      <c r="I200" s="352"/>
      <c r="J200" s="352"/>
      <c r="K200" s="224"/>
    </row>
    <row r="201" spans="2:11" s="1" customFormat="1" ht="5.25" customHeight="1">
      <c r="B201" s="254"/>
      <c r="C201" s="249"/>
      <c r="D201" s="249"/>
      <c r="E201" s="249"/>
      <c r="F201" s="249"/>
      <c r="G201" s="275"/>
      <c r="H201" s="249"/>
      <c r="I201" s="249"/>
      <c r="J201" s="249"/>
      <c r="K201" s="277"/>
    </row>
    <row r="202" spans="2:11" s="1" customFormat="1" ht="15" customHeight="1">
      <c r="B202" s="254"/>
      <c r="C202" s="231" t="s">
        <v>648</v>
      </c>
      <c r="D202" s="231"/>
      <c r="E202" s="231"/>
      <c r="F202" s="252" t="s">
        <v>40</v>
      </c>
      <c r="G202" s="231"/>
      <c r="H202" s="353" t="s">
        <v>659</v>
      </c>
      <c r="I202" s="353"/>
      <c r="J202" s="353"/>
      <c r="K202" s="277"/>
    </row>
    <row r="203" spans="2:11" s="1" customFormat="1" ht="15" customHeight="1">
      <c r="B203" s="254"/>
      <c r="C203" s="231"/>
      <c r="D203" s="231"/>
      <c r="E203" s="231"/>
      <c r="F203" s="252" t="s">
        <v>41</v>
      </c>
      <c r="G203" s="231"/>
      <c r="H203" s="353" t="s">
        <v>660</v>
      </c>
      <c r="I203" s="353"/>
      <c r="J203" s="353"/>
      <c r="K203" s="277"/>
    </row>
    <row r="204" spans="2:11" s="1" customFormat="1" ht="15" customHeight="1">
      <c r="B204" s="254"/>
      <c r="C204" s="231"/>
      <c r="D204" s="231"/>
      <c r="E204" s="231"/>
      <c r="F204" s="252" t="s">
        <v>44</v>
      </c>
      <c r="G204" s="231"/>
      <c r="H204" s="353" t="s">
        <v>661</v>
      </c>
      <c r="I204" s="353"/>
      <c r="J204" s="353"/>
      <c r="K204" s="277"/>
    </row>
    <row r="205" spans="2:11" s="1" customFormat="1" ht="15" customHeight="1">
      <c r="B205" s="254"/>
      <c r="C205" s="231"/>
      <c r="D205" s="231"/>
      <c r="E205" s="231"/>
      <c r="F205" s="252" t="s">
        <v>42</v>
      </c>
      <c r="G205" s="231"/>
      <c r="H205" s="353" t="s">
        <v>662</v>
      </c>
      <c r="I205" s="353"/>
      <c r="J205" s="353"/>
      <c r="K205" s="277"/>
    </row>
    <row r="206" spans="2:11" s="1" customFormat="1" ht="15" customHeight="1">
      <c r="B206" s="254"/>
      <c r="C206" s="231"/>
      <c r="D206" s="231"/>
      <c r="E206" s="231"/>
      <c r="F206" s="252" t="s">
        <v>43</v>
      </c>
      <c r="G206" s="231"/>
      <c r="H206" s="353" t="s">
        <v>663</v>
      </c>
      <c r="I206" s="353"/>
      <c r="J206" s="353"/>
      <c r="K206" s="277"/>
    </row>
    <row r="207" spans="2:11" s="1" customFormat="1" ht="15" customHeight="1">
      <c r="B207" s="254"/>
      <c r="C207" s="231"/>
      <c r="D207" s="231"/>
      <c r="E207" s="231"/>
      <c r="F207" s="252"/>
      <c r="G207" s="231"/>
      <c r="H207" s="231"/>
      <c r="I207" s="231"/>
      <c r="J207" s="231"/>
      <c r="K207" s="277"/>
    </row>
    <row r="208" spans="2:11" s="1" customFormat="1" ht="15" customHeight="1">
      <c r="B208" s="254"/>
      <c r="C208" s="231" t="s">
        <v>604</v>
      </c>
      <c r="D208" s="231"/>
      <c r="E208" s="231"/>
      <c r="F208" s="252" t="s">
        <v>76</v>
      </c>
      <c r="G208" s="231"/>
      <c r="H208" s="353" t="s">
        <v>664</v>
      </c>
      <c r="I208" s="353"/>
      <c r="J208" s="353"/>
      <c r="K208" s="277"/>
    </row>
    <row r="209" spans="2:11" s="1" customFormat="1" ht="15" customHeight="1">
      <c r="B209" s="254"/>
      <c r="C209" s="231"/>
      <c r="D209" s="231"/>
      <c r="E209" s="231"/>
      <c r="F209" s="252" t="s">
        <v>501</v>
      </c>
      <c r="G209" s="231"/>
      <c r="H209" s="353" t="s">
        <v>502</v>
      </c>
      <c r="I209" s="353"/>
      <c r="J209" s="353"/>
      <c r="K209" s="277"/>
    </row>
    <row r="210" spans="2:11" s="1" customFormat="1" ht="15" customHeight="1">
      <c r="B210" s="254"/>
      <c r="C210" s="231"/>
      <c r="D210" s="231"/>
      <c r="E210" s="231"/>
      <c r="F210" s="252" t="s">
        <v>499</v>
      </c>
      <c r="G210" s="231"/>
      <c r="H210" s="353" t="s">
        <v>665</v>
      </c>
      <c r="I210" s="353"/>
      <c r="J210" s="353"/>
      <c r="K210" s="277"/>
    </row>
    <row r="211" spans="2:11" s="1" customFormat="1" ht="15" customHeight="1">
      <c r="B211" s="295"/>
      <c r="C211" s="231"/>
      <c r="D211" s="231"/>
      <c r="E211" s="231"/>
      <c r="F211" s="252" t="s">
        <v>503</v>
      </c>
      <c r="G211" s="290"/>
      <c r="H211" s="354" t="s">
        <v>504</v>
      </c>
      <c r="I211" s="354"/>
      <c r="J211" s="354"/>
      <c r="K211" s="296"/>
    </row>
    <row r="212" spans="2:11" s="1" customFormat="1" ht="15" customHeight="1">
      <c r="B212" s="295"/>
      <c r="C212" s="231"/>
      <c r="D212" s="231"/>
      <c r="E212" s="231"/>
      <c r="F212" s="252" t="s">
        <v>369</v>
      </c>
      <c r="G212" s="290"/>
      <c r="H212" s="354" t="s">
        <v>666</v>
      </c>
      <c r="I212" s="354"/>
      <c r="J212" s="354"/>
      <c r="K212" s="296"/>
    </row>
    <row r="213" spans="2:11" s="1" customFormat="1" ht="15" customHeight="1">
      <c r="B213" s="295"/>
      <c r="C213" s="231"/>
      <c r="D213" s="231"/>
      <c r="E213" s="231"/>
      <c r="F213" s="252"/>
      <c r="G213" s="290"/>
      <c r="H213" s="281"/>
      <c r="I213" s="281"/>
      <c r="J213" s="281"/>
      <c r="K213" s="296"/>
    </row>
    <row r="214" spans="2:11" s="1" customFormat="1" ht="15" customHeight="1">
      <c r="B214" s="295"/>
      <c r="C214" s="231" t="s">
        <v>628</v>
      </c>
      <c r="D214" s="231"/>
      <c r="E214" s="231"/>
      <c r="F214" s="252">
        <v>1</v>
      </c>
      <c r="G214" s="290"/>
      <c r="H214" s="354" t="s">
        <v>667</v>
      </c>
      <c r="I214" s="354"/>
      <c r="J214" s="354"/>
      <c r="K214" s="296"/>
    </row>
    <row r="215" spans="2:11" s="1" customFormat="1" ht="15" customHeight="1">
      <c r="B215" s="295"/>
      <c r="C215" s="231"/>
      <c r="D215" s="231"/>
      <c r="E215" s="231"/>
      <c r="F215" s="252">
        <v>2</v>
      </c>
      <c r="G215" s="290"/>
      <c r="H215" s="354" t="s">
        <v>668</v>
      </c>
      <c r="I215" s="354"/>
      <c r="J215" s="354"/>
      <c r="K215" s="296"/>
    </row>
    <row r="216" spans="2:11" s="1" customFormat="1" ht="15" customHeight="1">
      <c r="B216" s="295"/>
      <c r="C216" s="231"/>
      <c r="D216" s="231"/>
      <c r="E216" s="231"/>
      <c r="F216" s="252">
        <v>3</v>
      </c>
      <c r="G216" s="290"/>
      <c r="H216" s="354" t="s">
        <v>669</v>
      </c>
      <c r="I216" s="354"/>
      <c r="J216" s="354"/>
      <c r="K216" s="296"/>
    </row>
    <row r="217" spans="2:11" s="1" customFormat="1" ht="15" customHeight="1">
      <c r="B217" s="295"/>
      <c r="C217" s="231"/>
      <c r="D217" s="231"/>
      <c r="E217" s="231"/>
      <c r="F217" s="252">
        <v>4</v>
      </c>
      <c r="G217" s="290"/>
      <c r="H217" s="354" t="s">
        <v>670</v>
      </c>
      <c r="I217" s="354"/>
      <c r="J217" s="354"/>
      <c r="K217" s="296"/>
    </row>
    <row r="218" spans="2:11" s="1" customFormat="1" ht="12.75" customHeight="1">
      <c r="B218" s="297"/>
      <c r="C218" s="298"/>
      <c r="D218" s="298"/>
      <c r="E218" s="298"/>
      <c r="F218" s="298"/>
      <c r="G218" s="298"/>
      <c r="H218" s="298"/>
      <c r="I218" s="298"/>
      <c r="J218" s="298"/>
      <c r="K218" s="299"/>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SO 01 - Železniční svršek</vt:lpstr>
      <vt:lpstr>SO 02 - Železniční přejez...</vt:lpstr>
      <vt:lpstr>SO 03 - VRN</vt:lpstr>
      <vt:lpstr>Pokyny pro vyplnění</vt:lpstr>
      <vt:lpstr>'Rekapitulace stavby'!Názvy_tisku</vt:lpstr>
      <vt:lpstr>'SO 01 - Železniční svršek'!Názvy_tisku</vt:lpstr>
      <vt:lpstr>'SO 02 - Železniční přejez...'!Názvy_tisku</vt:lpstr>
      <vt:lpstr>'SO 03 - VRN'!Názvy_tisku</vt:lpstr>
      <vt:lpstr>'Pokyny pro vyplnění'!Oblast_tisku</vt:lpstr>
      <vt:lpstr>'Rekapitulace stavby'!Oblast_tisku</vt:lpstr>
      <vt:lpstr>'SO 01 - Železniční svršek'!Oblast_tisku</vt:lpstr>
      <vt:lpstr>'SO 02 - Železniční přejez...'!Oblast_tisku</vt:lpstr>
      <vt:lpstr>'SO 03 - VRN'!Oblast_tisku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Svoboda Ladislav</dc:creator>
  <cp:lastModifiedBy>Svoboda Ladislav</cp:lastModifiedBy>
  <cp:lastPrinted>2023-08-28T10:15:58Z</cp:lastPrinted>
  <dcterms:created xsi:type="dcterms:W3CDTF">2023-08-28T10:12:58Z</dcterms:created>
  <dcterms:modified xsi:type="dcterms:W3CDTF">2023-08-28T10:25:45Z</dcterms:modified>
</cp:coreProperties>
</file>